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45" windowWidth="27495" windowHeight="12720" activeTab="1"/>
  </bookViews>
  <sheets>
    <sheet name="cronograma" sheetId="2" r:id="rId1"/>
    <sheet name="Orçam. Licitação" sheetId="3" r:id="rId2"/>
  </sheets>
  <definedNames>
    <definedName name="_xlnm._FilterDatabase" localSheetId="0" hidden="1">cronograma!$A$5:$C$164</definedName>
    <definedName name="_xlnm._FilterDatabase" localSheetId="1" hidden="1">'Orçam. Licitação'!$A$7:$H$496</definedName>
  </definedNames>
  <calcPr calcId="145621"/>
</workbook>
</file>

<file path=xl/calcChain.xml><?xml version="1.0" encoding="utf-8"?>
<calcChain xmlns="http://schemas.openxmlformats.org/spreadsheetml/2006/main">
  <c r="H474" i="3" l="1"/>
  <c r="H496" i="3"/>
  <c r="H495" i="3" s="1"/>
  <c r="C164" i="2" s="1"/>
  <c r="H494" i="3"/>
  <c r="H493" i="3" s="1"/>
  <c r="C162" i="2" s="1"/>
  <c r="H492" i="3"/>
  <c r="H491" i="3"/>
  <c r="H490" i="3"/>
  <c r="H487" i="3"/>
  <c r="H486" i="3"/>
  <c r="H485" i="3"/>
  <c r="H484" i="3"/>
  <c r="H483" i="3"/>
  <c r="H482" i="3"/>
  <c r="H481" i="3"/>
  <c r="H480" i="3"/>
  <c r="H479" i="3"/>
  <c r="H478" i="3"/>
  <c r="H477" i="3" s="1"/>
  <c r="C157" i="2" s="1"/>
  <c r="H476" i="3"/>
  <c r="H475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8" i="3"/>
  <c r="H457" i="3"/>
  <c r="H456" i="3"/>
  <c r="H455" i="3"/>
  <c r="H454" i="3"/>
  <c r="H453" i="3"/>
  <c r="H451" i="3"/>
  <c r="H450" i="3"/>
  <c r="H449" i="3" s="1"/>
  <c r="C149" i="2" s="1"/>
  <c r="H448" i="3"/>
  <c r="H447" i="3"/>
  <c r="H446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0" i="3"/>
  <c r="H429" i="3"/>
  <c r="H428" i="3" s="1"/>
  <c r="C142" i="2" s="1"/>
  <c r="H426" i="3"/>
  <c r="H425" i="3"/>
  <c r="H424" i="3"/>
  <c r="H423" i="3"/>
  <c r="H422" i="3"/>
  <c r="H421" i="3"/>
  <c r="H420" i="3"/>
  <c r="H419" i="3"/>
  <c r="H418" i="3"/>
  <c r="H417" i="3"/>
  <c r="H416" i="3"/>
  <c r="H413" i="3"/>
  <c r="H412" i="3"/>
  <c r="H411" i="3"/>
  <c r="H410" i="3"/>
  <c r="H409" i="3"/>
  <c r="H408" i="3"/>
  <c r="H407" i="3"/>
  <c r="H406" i="3" s="1"/>
  <c r="C136" i="2" s="1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 s="1"/>
  <c r="C134" i="2" s="1"/>
  <c r="H383" i="3"/>
  <c r="H382" i="3"/>
  <c r="H381" i="3" s="1"/>
  <c r="C131" i="2" s="1"/>
  <c r="H380" i="3"/>
  <c r="H379" i="3"/>
  <c r="H378" i="3"/>
  <c r="H377" i="3"/>
  <c r="H376" i="3" s="1"/>
  <c r="C129" i="2" s="1"/>
  <c r="H375" i="3"/>
  <c r="H374" i="3"/>
  <c r="H373" i="3"/>
  <c r="H372" i="3"/>
  <c r="H371" i="3"/>
  <c r="H370" i="3"/>
  <c r="H369" i="3"/>
  <c r="H368" i="3"/>
  <c r="H367" i="3" s="1"/>
  <c r="C127" i="2" s="1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 s="1"/>
  <c r="C124" i="2" s="1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6" i="3"/>
  <c r="H325" i="3"/>
  <c r="H324" i="3"/>
  <c r="H323" i="3"/>
  <c r="H322" i="3"/>
  <c r="H321" i="3"/>
  <c r="H320" i="3"/>
  <c r="H319" i="3"/>
  <c r="H318" i="3"/>
  <c r="H317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 s="1"/>
  <c r="C117" i="2" s="1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 s="1"/>
  <c r="C115" i="2" s="1"/>
  <c r="H275" i="3"/>
  <c r="H274" i="3"/>
  <c r="H273" i="3"/>
  <c r="H272" i="3"/>
  <c r="H271" i="3"/>
  <c r="H270" i="3"/>
  <c r="H269" i="3"/>
  <c r="H268" i="3"/>
  <c r="H267" i="3" s="1"/>
  <c r="C113" i="2" s="1"/>
  <c r="H266" i="3"/>
  <c r="H265" i="3"/>
  <c r="H264" i="3"/>
  <c r="H263" i="3"/>
  <c r="H262" i="3"/>
  <c r="H261" i="3"/>
  <c r="H260" i="3" s="1"/>
  <c r="C111" i="2" s="1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5" i="3"/>
  <c r="H244" i="3"/>
  <c r="H243" i="3"/>
  <c r="H242" i="3"/>
  <c r="H241" i="3"/>
  <c r="H240" i="3"/>
  <c r="H238" i="3"/>
  <c r="H237" i="3"/>
  <c r="H236" i="3"/>
  <c r="H235" i="3"/>
  <c r="H234" i="3"/>
  <c r="H233" i="3"/>
  <c r="H232" i="3"/>
  <c r="H231" i="3"/>
  <c r="H230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 s="1"/>
  <c r="C99" i="2" s="1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79" i="3"/>
  <c r="H178" i="3" s="1"/>
  <c r="C95" i="2" s="1"/>
  <c r="H177" i="3"/>
  <c r="H176" i="3"/>
  <c r="H175" i="3" s="1"/>
  <c r="C93" i="2" s="1"/>
  <c r="H174" i="3"/>
  <c r="H173" i="3"/>
  <c r="H172" i="3"/>
  <c r="H170" i="3"/>
  <c r="H169" i="3"/>
  <c r="H168" i="3"/>
  <c r="H167" i="3" s="1"/>
  <c r="H165" i="3"/>
  <c r="H164" i="3"/>
  <c r="H163" i="3"/>
  <c r="H161" i="3"/>
  <c r="H160" i="3"/>
  <c r="H159" i="3"/>
  <c r="H158" i="3" s="1"/>
  <c r="H156" i="3"/>
  <c r="H155" i="3"/>
  <c r="H154" i="3" s="1"/>
  <c r="C81" i="2" s="1"/>
  <c r="H152" i="3"/>
  <c r="H151" i="3"/>
  <c r="H150" i="3" s="1"/>
  <c r="C78" i="2" s="1"/>
  <c r="H149" i="3"/>
  <c r="H148" i="3"/>
  <c r="H147" i="3" s="1"/>
  <c r="C76" i="2" s="1"/>
  <c r="H146" i="3"/>
  <c r="H145" i="3"/>
  <c r="H144" i="3" s="1"/>
  <c r="C74" i="2" s="1"/>
  <c r="H143" i="3"/>
  <c r="H142" i="3"/>
  <c r="H141" i="3"/>
  <c r="H139" i="3"/>
  <c r="H138" i="3"/>
  <c r="H137" i="3"/>
  <c r="H136" i="3"/>
  <c r="H135" i="3"/>
  <c r="H134" i="3"/>
  <c r="H132" i="3"/>
  <c r="H131" i="3"/>
  <c r="H130" i="3"/>
  <c r="H129" i="3"/>
  <c r="H128" i="3"/>
  <c r="H127" i="3" s="1"/>
  <c r="C68" i="2" s="1"/>
  <c r="H126" i="3"/>
  <c r="H125" i="3"/>
  <c r="H124" i="3"/>
  <c r="H122" i="3"/>
  <c r="H120" i="3"/>
  <c r="H119" i="3"/>
  <c r="H118" i="3" s="1"/>
  <c r="H116" i="3"/>
  <c r="H115" i="3"/>
  <c r="H114" i="3"/>
  <c r="H111" i="3"/>
  <c r="H110" i="3"/>
  <c r="H109" i="3"/>
  <c r="H108" i="3"/>
  <c r="H107" i="3"/>
  <c r="H106" i="3"/>
  <c r="H105" i="3"/>
  <c r="H104" i="3"/>
  <c r="H102" i="3"/>
  <c r="H101" i="3"/>
  <c r="H100" i="3"/>
  <c r="H99" i="3"/>
  <c r="H98" i="3"/>
  <c r="H97" i="3"/>
  <c r="H96" i="3"/>
  <c r="H95" i="3"/>
  <c r="H93" i="3"/>
  <c r="H92" i="3"/>
  <c r="H91" i="3"/>
  <c r="H90" i="3"/>
  <c r="H89" i="3" s="1"/>
  <c r="C52" i="2" s="1"/>
  <c r="H88" i="3"/>
  <c r="H87" i="3"/>
  <c r="H86" i="3"/>
  <c r="H85" i="3"/>
  <c r="H84" i="3"/>
  <c r="H83" i="3"/>
  <c r="H82" i="3"/>
  <c r="H81" i="3"/>
  <c r="H80" i="3" s="1"/>
  <c r="H78" i="3"/>
  <c r="H77" i="3"/>
  <c r="H76" i="3"/>
  <c r="H75" i="3"/>
  <c r="H74" i="3"/>
  <c r="H73" i="3"/>
  <c r="H72" i="3"/>
  <c r="H71" i="3"/>
  <c r="H70" i="3"/>
  <c r="H69" i="3"/>
  <c r="H68" i="3" s="1"/>
  <c r="C47" i="2" s="1"/>
  <c r="H67" i="3"/>
  <c r="H64" i="3"/>
  <c r="H63" i="3"/>
  <c r="H61" i="3"/>
  <c r="H60" i="3"/>
  <c r="H59" i="3"/>
  <c r="H58" i="3"/>
  <c r="H57" i="3"/>
  <c r="H56" i="3"/>
  <c r="H55" i="3"/>
  <c r="H54" i="3"/>
  <c r="H53" i="3" s="1"/>
  <c r="C40" i="2" s="1"/>
  <c r="H52" i="3"/>
  <c r="H51" i="3"/>
  <c r="H50" i="3"/>
  <c r="H49" i="3"/>
  <c r="H48" i="3"/>
  <c r="H47" i="3"/>
  <c r="H46" i="3"/>
  <c r="H44" i="3"/>
  <c r="H43" i="3"/>
  <c r="H42" i="3"/>
  <c r="H41" i="3"/>
  <c r="H40" i="3"/>
  <c r="H39" i="3" s="1"/>
  <c r="H37" i="3"/>
  <c r="C33" i="2" s="1"/>
  <c r="H36" i="3"/>
  <c r="C31" i="2" s="1"/>
  <c r="H35" i="3"/>
  <c r="C29" i="2" s="1"/>
  <c r="H34" i="3"/>
  <c r="C27" i="2" s="1"/>
  <c r="H33" i="3"/>
  <c r="C25" i="2" s="1"/>
  <c r="H32" i="3"/>
  <c r="C23" i="2" s="1"/>
  <c r="H31" i="3"/>
  <c r="C21" i="2" s="1"/>
  <c r="H29" i="3"/>
  <c r="H28" i="3"/>
  <c r="H27" i="3" s="1"/>
  <c r="C18" i="2" s="1"/>
  <c r="H26" i="3"/>
  <c r="H25" i="3"/>
  <c r="H24" i="3" s="1"/>
  <c r="C16" i="2" s="1"/>
  <c r="H23" i="3"/>
  <c r="H22" i="3"/>
  <c r="H21" i="3" s="1"/>
  <c r="H19" i="3"/>
  <c r="H18" i="3"/>
  <c r="H17" i="3"/>
  <c r="H16" i="3"/>
  <c r="H15" i="3" s="1"/>
  <c r="C11" i="2" s="1"/>
  <c r="H14" i="3"/>
  <c r="H13" i="3" s="1"/>
  <c r="C9" i="2" s="1"/>
  <c r="H12" i="3"/>
  <c r="H11" i="3"/>
  <c r="H10" i="3"/>
  <c r="H9" i="3" s="1"/>
  <c r="H62" i="3" l="1"/>
  <c r="C42" i="2" s="1"/>
  <c r="H209" i="3"/>
  <c r="H239" i="3"/>
  <c r="C107" i="2" s="1"/>
  <c r="H452" i="3"/>
  <c r="C151" i="2" s="1"/>
  <c r="H45" i="3"/>
  <c r="C38" i="2" s="1"/>
  <c r="H94" i="3"/>
  <c r="C54" i="2" s="1"/>
  <c r="H103" i="3"/>
  <c r="C56" i="2" s="1"/>
  <c r="H113" i="3"/>
  <c r="C59" i="2" s="1"/>
  <c r="H123" i="3"/>
  <c r="C66" i="2" s="1"/>
  <c r="H133" i="3"/>
  <c r="C70" i="2" s="1"/>
  <c r="H140" i="3"/>
  <c r="C72" i="2" s="1"/>
  <c r="H431" i="3"/>
  <c r="C144" i="2" s="1"/>
  <c r="H162" i="3"/>
  <c r="C86" i="2" s="1"/>
  <c r="H171" i="3"/>
  <c r="C91" i="2" s="1"/>
  <c r="H246" i="3"/>
  <c r="C109" i="2" s="1"/>
  <c r="H316" i="3"/>
  <c r="C120" i="2" s="1"/>
  <c r="H327" i="3"/>
  <c r="C122" i="2" s="1"/>
  <c r="H229" i="3"/>
  <c r="C105" i="2" s="1"/>
  <c r="H415" i="3"/>
  <c r="H414" i="3" s="1"/>
  <c r="C138" i="2" s="1"/>
  <c r="H459" i="3"/>
  <c r="C153" i="2" s="1"/>
  <c r="H473" i="3"/>
  <c r="C155" i="2" s="1"/>
  <c r="H445" i="3"/>
  <c r="H489" i="3"/>
  <c r="C160" i="2" s="1"/>
  <c r="C159" i="2" s="1"/>
  <c r="C147" i="2"/>
  <c r="H444" i="3"/>
  <c r="C146" i="2" s="1"/>
  <c r="C84" i="2"/>
  <c r="C89" i="2"/>
  <c r="H166" i="3"/>
  <c r="H157" i="3" s="1"/>
  <c r="H208" i="3"/>
  <c r="C103" i="2"/>
  <c r="H180" i="3"/>
  <c r="C97" i="2" s="1"/>
  <c r="C62" i="2"/>
  <c r="H79" i="3"/>
  <c r="C50" i="2"/>
  <c r="H38" i="3"/>
  <c r="C36" i="2"/>
  <c r="H30" i="3"/>
  <c r="C20" i="2" s="1"/>
  <c r="C14" i="2"/>
  <c r="H20" i="3"/>
  <c r="H8" i="3"/>
  <c r="C7" i="2"/>
  <c r="C6" i="2" s="1"/>
  <c r="H384" i="3"/>
  <c r="C133" i="2" s="1"/>
  <c r="H366" i="3"/>
  <c r="C126" i="2" s="1"/>
  <c r="H315" i="3"/>
  <c r="C119" i="2" s="1"/>
  <c r="H121" i="3"/>
  <c r="C64" i="2" s="1"/>
  <c r="C139" i="2" l="1"/>
  <c r="H207" i="3"/>
  <c r="C101" i="2" s="1"/>
  <c r="H117" i="3"/>
  <c r="H112" i="3" s="1"/>
  <c r="H66" i="3"/>
  <c r="H488" i="3"/>
  <c r="F83" i="2"/>
  <c r="E83" i="2"/>
  <c r="C45" i="2" l="1"/>
  <c r="H65" i="3"/>
  <c r="C44" i="2" s="1"/>
  <c r="H427" i="3"/>
  <c r="C141" i="2" s="1"/>
  <c r="H153" i="3"/>
  <c r="C80" i="2"/>
  <c r="G99" i="2"/>
  <c r="C102" i="2"/>
  <c r="F155" i="2"/>
  <c r="G157" i="2"/>
  <c r="H498" i="3" l="1"/>
  <c r="E153" i="2"/>
  <c r="F153" i="2"/>
  <c r="G97" i="2"/>
  <c r="E97" i="2"/>
  <c r="F97" i="2"/>
  <c r="G83" i="2"/>
  <c r="G159" i="2"/>
  <c r="E20" i="2"/>
  <c r="F20" i="2"/>
  <c r="E35" i="2"/>
  <c r="E13" i="2"/>
  <c r="C88" i="2"/>
  <c r="C13" i="2"/>
  <c r="C49" i="2"/>
  <c r="C61" i="2"/>
  <c r="C58" i="2" s="1"/>
  <c r="C35" i="2"/>
  <c r="F6" i="2" l="1"/>
  <c r="E6" i="2"/>
  <c r="G153" i="2"/>
  <c r="E141" i="2"/>
  <c r="G6" i="2"/>
  <c r="F141" i="2"/>
  <c r="E102" i="2"/>
  <c r="E80" i="2"/>
  <c r="F80" i="2"/>
  <c r="C83" i="2"/>
  <c r="G141" i="2" l="1"/>
  <c r="F102" i="2"/>
  <c r="F101" i="2" s="1"/>
  <c r="E101" i="2"/>
  <c r="E167" i="2" s="1"/>
  <c r="G102" i="2"/>
  <c r="G101" i="2" s="1"/>
  <c r="C167" i="2"/>
  <c r="F167" i="2" l="1"/>
  <c r="F168" i="2" s="1"/>
  <c r="G167" i="2"/>
  <c r="G168" i="2" s="1"/>
  <c r="E169" i="2"/>
  <c r="F169" i="2" l="1"/>
  <c r="G169" i="2" s="1"/>
  <c r="E170" i="2"/>
  <c r="F170" i="2" s="1"/>
  <c r="G170" i="2" s="1"/>
</calcChain>
</file>

<file path=xl/sharedStrings.xml><?xml version="1.0" encoding="utf-8"?>
<sst xmlns="http://schemas.openxmlformats.org/spreadsheetml/2006/main" count="2412" uniqueCount="1296">
  <si>
    <t>Obra</t>
  </si>
  <si>
    <t>Bancos</t>
  </si>
  <si>
    <t>B.D.I.</t>
  </si>
  <si>
    <t>Encargos Sociais</t>
  </si>
  <si>
    <t>Orçamento Sintético</t>
  </si>
  <si>
    <t>Item</t>
  </si>
  <si>
    <t>Código</t>
  </si>
  <si>
    <t>Banco</t>
  </si>
  <si>
    <t>Descrição</t>
  </si>
  <si>
    <t>Und</t>
  </si>
  <si>
    <t>Quant.</t>
  </si>
  <si>
    <t xml:space="preserve"> 01 </t>
  </si>
  <si>
    <t>DESPESAS ADMINISTRATIVAS</t>
  </si>
  <si>
    <t xml:space="preserve"> 01.01 </t>
  </si>
  <si>
    <t>DESPESA COM PESSOAL</t>
  </si>
  <si>
    <t xml:space="preserve"> 01.01.01 </t>
  </si>
  <si>
    <t xml:space="preserve"> 90777 </t>
  </si>
  <si>
    <t>SINAPI</t>
  </si>
  <si>
    <t>ENGENHEIRO CIVIL DE OBRA JUNIOR COM ENCARGOS COMPLEMENTARES</t>
  </si>
  <si>
    <t>H</t>
  </si>
  <si>
    <t xml:space="preserve"> 01.01.02 </t>
  </si>
  <si>
    <t xml:space="preserve"> 93572 </t>
  </si>
  <si>
    <t>ENCARREGADO GERAL DE OBRAS COM ENCARGOS COMPLEMENTARES</t>
  </si>
  <si>
    <t>MES</t>
  </si>
  <si>
    <t xml:space="preserve"> 01.01.03 </t>
  </si>
  <si>
    <t xml:space="preserve"> 88326 </t>
  </si>
  <si>
    <t>VIGIA NOTURNO COM ENCARGOS COMPLEMENTARES</t>
  </si>
  <si>
    <t xml:space="preserve"> 01.02 </t>
  </si>
  <si>
    <t>DESPESAS GERAIS DE CONSUMO E MANUTENÇÃO</t>
  </si>
  <si>
    <t xml:space="preserve"> 01.02.01 </t>
  </si>
  <si>
    <t xml:space="preserve"> IP0001 </t>
  </si>
  <si>
    <t>Próprio</t>
  </si>
  <si>
    <t>LIMPEZA PERMANENTE DA OBRA</t>
  </si>
  <si>
    <t>MÊS</t>
  </si>
  <si>
    <t xml:space="preserve"> 01.03 </t>
  </si>
  <si>
    <t>EQUIPAMENTOS NÃO INCORPORADOS AO IMÓVEL</t>
  </si>
  <si>
    <t xml:space="preserve"> 01.03.01 </t>
  </si>
  <si>
    <t xml:space="preserve"> 97063 </t>
  </si>
  <si>
    <t>MONTAGEM E DESMONTAGEM DE ANDAIME MODULAR FACHADEIRO, COM PISO METÁLICO, PARA EDIFICAÇÕES COM MÚLTIPLOS PAVIMENTOS (EXCLUSIVE ANDAIME E LIMPEZA). AF_11/2017</t>
  </si>
  <si>
    <t>m²</t>
  </si>
  <si>
    <t xml:space="preserve"> 01.03.02 </t>
  </si>
  <si>
    <t xml:space="preserve"> 97064 </t>
  </si>
  <si>
    <t>MONTAGEM E DESMONTAGEM DE ANDAIME TUBULAR TIPO TORRE (EXCLUSIVE ANDAIME E LIMPEZA). AF_11/2017</t>
  </si>
  <si>
    <t>M</t>
  </si>
  <si>
    <t xml:space="preserve"> 01.03.03 </t>
  </si>
  <si>
    <t xml:space="preserve"> IP0007 </t>
  </si>
  <si>
    <t>LOCAÇÃO DE ANDAIME METÁLICO TIPO FACHADEIRO - INCLUINDO LIMPEZA, MANUTENÇÃO E ITENS NECESSÁRIOS A INSTALAÇÃO</t>
  </si>
  <si>
    <t>M2XMÊS</t>
  </si>
  <si>
    <t xml:space="preserve"> 01.03.04 </t>
  </si>
  <si>
    <t xml:space="preserve"> IP0008 </t>
  </si>
  <si>
    <t>LOCAÇÃO DE ANDAIME METÁLICO TUBULAR DE ENCAIXE, TIPO TORRE - INCLUINDO LIMPEZA, MANUTENÇÃO E ITENS NECESSÁRIOS A INSTALAÇÃO</t>
  </si>
  <si>
    <t>MXMÊS</t>
  </si>
  <si>
    <t xml:space="preserve"> 02 </t>
  </si>
  <si>
    <t>DESPESAS DE MOBILIZAÇÃO / INSTALAÇÃO CANTEIRO</t>
  </si>
  <si>
    <t xml:space="preserve"> 02.01 </t>
  </si>
  <si>
    <t>IMPOSTOS / TAXAS</t>
  </si>
  <si>
    <t xml:space="preserve"> 02.01.01 </t>
  </si>
  <si>
    <t xml:space="preserve"> CM00318 </t>
  </si>
  <si>
    <t>ART</t>
  </si>
  <si>
    <t>UND</t>
  </si>
  <si>
    <t xml:space="preserve"> 02.01.02 </t>
  </si>
  <si>
    <t xml:space="preserve"> JAC0213 </t>
  </si>
  <si>
    <t>ALVARÁ DE REFORMA JACOBINA</t>
  </si>
  <si>
    <t xml:space="preserve"> 02.02 </t>
  </si>
  <si>
    <t>SEGURANÇA NO TRABALHO</t>
  </si>
  <si>
    <t xml:space="preserve"> 02.02.01 </t>
  </si>
  <si>
    <t xml:space="preserve"> IP0006 </t>
  </si>
  <si>
    <t>PPRA / PGR</t>
  </si>
  <si>
    <t xml:space="preserve"> 02.02.02 </t>
  </si>
  <si>
    <t xml:space="preserve"> CM00224 </t>
  </si>
  <si>
    <t>PCMSO</t>
  </si>
  <si>
    <t xml:space="preserve"> 02.03 </t>
  </si>
  <si>
    <t>INSTALAÇÕES PROVISÓRIAS</t>
  </si>
  <si>
    <t xml:space="preserve"> 02.03.01 </t>
  </si>
  <si>
    <t xml:space="preserve"> WDS0001 </t>
  </si>
  <si>
    <t>PLACA DE OBRA EM CHAPA AÇO GALVANIZADO, INSTALADA</t>
  </si>
  <si>
    <t xml:space="preserve"> 02.03.02 </t>
  </si>
  <si>
    <t xml:space="preserve"> IP0009 </t>
  </si>
  <si>
    <t>MOBILIZAÇÃO PARA INSTALAÇÃO DO CANTEIRO DE OBRAS</t>
  </si>
  <si>
    <t xml:space="preserve"> 03 </t>
  </si>
  <si>
    <t>SERVIÇOS PRELIMINARES</t>
  </si>
  <si>
    <t xml:space="preserve"> 03.01 </t>
  </si>
  <si>
    <t xml:space="preserve"> JAC0169 </t>
  </si>
  <si>
    <t>REMOÇÃO E TRANSPORTE DE PLACAS PREMOLDADAS (DIMENSÃO 60X60CM)</t>
  </si>
  <si>
    <t>m³</t>
  </si>
  <si>
    <t xml:space="preserve"> 03.02 </t>
  </si>
  <si>
    <t xml:space="preserve"> 97628 </t>
  </si>
  <si>
    <t>DEMOLIÇÃO DE LAJES, DE FORMA MANUAL, SEM REAPROVEITAMENTO. AF_12/2017</t>
  </si>
  <si>
    <t xml:space="preserve"> 03.03 </t>
  </si>
  <si>
    <t xml:space="preserve"> 99814 </t>
  </si>
  <si>
    <t>LIMPEZA DE SUPERFÍCIE COM JATO DE ALTA PRESSÃO. AF_04/2019</t>
  </si>
  <si>
    <t xml:space="preserve"> 03.04 </t>
  </si>
  <si>
    <t xml:space="preserve"> JAC0005 </t>
  </si>
  <si>
    <t>DEMOLIÇÃO DE PISO DE ALTA RESISTÊNCIA</t>
  </si>
  <si>
    <t xml:space="preserve"> 03.05 </t>
  </si>
  <si>
    <t xml:space="preserve"> JAC0004 </t>
  </si>
  <si>
    <t>REMOÇÃO DE PINTURA A ÓLEO OU ESMALTE SOBRE SUPERFICIE METALICA</t>
  </si>
  <si>
    <t xml:space="preserve"> 03.06 </t>
  </si>
  <si>
    <t xml:space="preserve"> JAC0006 </t>
  </si>
  <si>
    <t>CARGA MANUAIS DE ENTULHO EM CAMINHÃO BASCULANTE 10M³</t>
  </si>
  <si>
    <t xml:space="preserve"> 03.07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</si>
  <si>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</si>
  <si>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</si>
  <si>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</si>
  <si>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04 </t>
  </si>
  <si>
    <t>ESTRUTURA</t>
  </si>
  <si>
    <t xml:space="preserve"> 04.01 </t>
  </si>
  <si>
    <t>MOVIMENTO DE TERRA FUNDAÇÕES</t>
  </si>
  <si>
    <t xml:space="preserve"> 04.01.01 </t>
  </si>
  <si>
    <t xml:space="preserve"> 96523 </t>
  </si>
  <si>
    <t>ESCAVAÇÃO MANUAL PARA BLOCO DE COROAMENTO OU SAPATA (INCLUINDO ESCAVAÇÃO PARA COLOCAÇÃO DE FÔRMAS). AF_06/2017</t>
  </si>
  <si>
    <t xml:space="preserve"> 04.01.02 </t>
  </si>
  <si>
    <t xml:space="preserve"> JAC0147 </t>
  </si>
  <si>
    <t>REGULARIZAÇÃO MANUAL</t>
  </si>
  <si>
    <t xml:space="preserve"> 04.01.03 </t>
  </si>
  <si>
    <t xml:space="preserve"> 96995 </t>
  </si>
  <si>
    <t>REATERRO MANUAL APILOADO COM SOQUETE. AF_10/2017</t>
  </si>
  <si>
    <t xml:space="preserve"> 04.01.04 </t>
  </si>
  <si>
    <t xml:space="preserve"> 04.01.05 </t>
  </si>
  <si>
    <t xml:space="preserve"> 04.02 </t>
  </si>
  <si>
    <t>REFORÇO BLOCOS / BALDRAMES</t>
  </si>
  <si>
    <t xml:space="preserve"> 04.02.01 </t>
  </si>
  <si>
    <t xml:space="preserve"> 101174 </t>
  </si>
  <si>
    <t>ESTACA BROCA DE CONCRETO, DIÂMETRO DE 25CM, ESCAVAÇÃO MANUAL COM TRADO CONCHA, COM ARMADURA DE ARRANQUE. AF_05/2020</t>
  </si>
  <si>
    <t xml:space="preserve"> 04.02.02 </t>
  </si>
  <si>
    <t xml:space="preserve"> 96616 </t>
  </si>
  <si>
    <t>LASTRO DE CONCRETO MAGRO, APLICADO EM BLOCOS DE COROAMENTO OU SAPATAS. AF_08/2017</t>
  </si>
  <si>
    <t xml:space="preserve"> 04.02.03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</si>
  <si>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</si>
  <si>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</si>
  <si>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04.02.04 </t>
  </si>
  <si>
    <t xml:space="preserve"> 96535 </t>
  </si>
  <si>
    <t>FABRICAÇÃO, MONTAGEM E DESMONTAGEM DE FÔRMA PARA SAPATA, EM MADEIRA SERRADA, E=25 MM, 4 UTILIZAÇÕES. AF_06/2017</t>
  </si>
  <si>
    <t xml:space="preserve"> 04.02.05 </t>
  </si>
  <si>
    <t xml:space="preserve"> 96530 </t>
  </si>
  <si>
    <t>FABRICAÇÃO, MONTAGEM E DESMONTAGEM DE FÔRMA PARA VIGA BALDRAME, EM MADEIRA SERRADA, E=25 MM, 1 UTILIZAÇÃO. AF_06/2017</t>
  </si>
  <si>
    <t xml:space="preserve"> 04.02.06 </t>
  </si>
  <si>
    <t xml:space="preserve"> 96556 </t>
  </si>
  <si>
    <t>CONCRETAGEM DE SAPATAS, FCK 30 MPA, COM USO DE JERICA  LANÇAMENTO, ADENSAMENTO E ACABAMENTO. AF_06/2017</t>
  </si>
  <si>
    <t xml:space="preserve"> 04.02.07 </t>
  </si>
  <si>
    <t xml:space="preserve"> 96555 </t>
  </si>
  <si>
    <t>CONCRETAGEM DE BLOCOS DE COROAMENTO E VIGAS BALDRAME, FCK 30 MPA, COM USO DE JERICA  LANÇAMENTO, ADENSAMENTO E ACABAMENTO. AF_06/2017</t>
  </si>
  <si>
    <t xml:space="preserve"> 04.03 </t>
  </si>
  <si>
    <t>SERVIÇOS COMPLEMENTARES</t>
  </si>
  <si>
    <t xml:space="preserve"> 04.03.01 </t>
  </si>
  <si>
    <t xml:space="preserve"> JAC0078 </t>
  </si>
  <si>
    <t>ESCORAMENTO METALICO - FORNECIMENTO, MONTAGEM E DESMONTAGEM</t>
  </si>
  <si>
    <t xml:space="preserve"> 04.03.02 </t>
  </si>
  <si>
    <t xml:space="preserve"> JAC0081 </t>
  </si>
  <si>
    <t>REBAIXAMENTO DE LENÇOL FREÁTICO COM PONTEIRAS FILTRANTES EM ÁREA</t>
  </si>
  <si>
    <t>pt/dia</t>
  </si>
  <si>
    <t xml:space="preserve"> 04.03.03 </t>
  </si>
  <si>
    <t xml:space="preserve"> JAC0174 </t>
  </si>
  <si>
    <t>ENSAIO DE RESISTENCIA A COMPRESSÃO AXIAL, POR CORPO DE PROVA</t>
  </si>
  <si>
    <t xml:space="preserve"> 04.03.04 </t>
  </si>
  <si>
    <t xml:space="preserve"> JAC0148 </t>
  </si>
  <si>
    <t>REMOÇÃO DE FERRAGEM</t>
  </si>
  <si>
    <t>kg</t>
  </si>
  <si>
    <t xml:space="preserve"> 04.03.05 </t>
  </si>
  <si>
    <t xml:space="preserve"> JAC0149 </t>
  </si>
  <si>
    <t>REMOÇÃO DE FORMA-SEM REAPROVEITAMENTO</t>
  </si>
  <si>
    <t xml:space="preserve"> 04.03.06 </t>
  </si>
  <si>
    <t xml:space="preserve"> IP0020 </t>
  </si>
  <si>
    <t>RESTAURO - RECUPERAÇÃO DE ARMADURAS DE CONCRETO ARMADO, INCLUSIVE LIXAMENTO E PROTEÇÃO COM TINTA NITOPRIMER</t>
  </si>
  <si>
    <t xml:space="preserve"> 04.03.07 </t>
  </si>
  <si>
    <t xml:space="preserve"> IP0021 </t>
  </si>
  <si>
    <t>ESTUCAMENTO COM ARGAMASSA POLIMÉRICA</t>
  </si>
  <si>
    <t xml:space="preserve"> 04.03.08 </t>
  </si>
  <si>
    <t xml:space="preserve"> JAC0136 </t>
  </si>
  <si>
    <t>TRATAMENTO ARMADURA VIGOTAS - INCLUINDO LIXAMENTO E APLICAÇÃO DE ARGAMASSA</t>
  </si>
  <si>
    <t xml:space="preserve"> 04.04 </t>
  </si>
  <si>
    <t>ÁREA TÉCNICA /CASA DE BOMBAS</t>
  </si>
  <si>
    <t xml:space="preserve"> 04.04.01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</si>
  <si>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</si>
  <si>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</si>
  <si>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04.04.02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</si>
  <si>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</si>
  <si>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</si>
  <si>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05 </t>
  </si>
  <si>
    <t>COBERTURA</t>
  </si>
  <si>
    <t xml:space="preserve"> 05.01 </t>
  </si>
  <si>
    <t>PINTURA</t>
  </si>
  <si>
    <t xml:space="preserve"> 05.01.01 </t>
  </si>
  <si>
    <t xml:space="preserve"> JAC0212 </t>
  </si>
  <si>
    <t>PINTURA DE TELHADO COM TINTA TÉRMICA REFLETIVA, COR BRANCO, DUAS DEMÃOS</t>
  </si>
  <si>
    <t xml:space="preserve"> 06 </t>
  </si>
  <si>
    <t>VEDAÇÃO / FECHAMENTO</t>
  </si>
  <si>
    <t xml:space="preserve"> 06.01 </t>
  </si>
  <si>
    <t xml:space="preserve"> JAC0144 </t>
  </si>
  <si>
    <t>PAREDE COM PLACAS DE GESSO ACARTONADO (DRYWALL), RESISTENTE A UMIDADE (RU) PARA USO INTERNO, COM DUAS FACES SIMPLES E ESTRUTURA METÁLICA COM GUIAS SIMPLES, COM VÃOS</t>
  </si>
  <si>
    <t xml:space="preserve"> 06.02 </t>
  </si>
  <si>
    <t xml:space="preserve"> 103329 </t>
  </si>
  <si>
    <t>ALVENARIA DE VEDAÇÃO DE BLOCOS CERÂMICOS FURADOS NA HORIZONTAL DE 9X19X19 CM (ESPESSURA 9 CM) E ARGAMASSA DE ASSENTAMENTO COM PREPARO MANUAL. AF_12/2021</t>
  </si>
  <si>
    <t xml:space="preserve"> 06.03 </t>
  </si>
  <si>
    <t xml:space="preserve"> RC0150 </t>
  </si>
  <si>
    <t>ISOLAMENTO ACÚSTICO C/ PAINEL  EM LÃ DE VIDRO E = 50MM FORNECIMENTO E INSTALAÇÃO</t>
  </si>
  <si>
    <t xml:space="preserve"> 06.04 </t>
  </si>
  <si>
    <t xml:space="preserve"> JAC0085 </t>
  </si>
  <si>
    <t>APLICAÇÃO DE FERRO CABELO NA INTERFACE ALVENARIA/PILARES DE CONCRETO- INCLUINDO ACABAMENTO DO REBOCO PARA PINTURA</t>
  </si>
  <si>
    <t xml:space="preserve"> 06.05 </t>
  </si>
  <si>
    <t xml:space="preserve"> 96374 </t>
  </si>
  <si>
    <t>INSTALAÇÃO DE REFORÇO DE MADEIRA EM PAREDE DRYWALL. AF_06/2017</t>
  </si>
  <si>
    <t xml:space="preserve"> 06.06 </t>
  </si>
  <si>
    <t xml:space="preserve"> 96373 </t>
  </si>
  <si>
    <t>INSTALAÇÃO DE REFORÇO METÁLICO EM PAREDE DRYWALL. AF_06/2017</t>
  </si>
  <si>
    <t xml:space="preserve"> 06.07 </t>
  </si>
  <si>
    <t xml:space="preserve"> JAC0084 </t>
  </si>
  <si>
    <t>EXECUÇÃO DE COSTURA EM PAREDE DE ALVENARIAS, UTILIZANDO AÇO CA-60 5.0MM -FORNECIMENTO E APLICAÇÃO</t>
  </si>
  <si>
    <t xml:space="preserve"> 06.08 </t>
  </si>
  <si>
    <t xml:space="preserve"> 93184 </t>
  </si>
  <si>
    <t>VERGA PRÉ-MOLDADA PARA PORTAS COM ATÉ 1,5 M DE VÃO. AF_03/2016</t>
  </si>
  <si>
    <t xml:space="preserve"> 06.09 </t>
  </si>
  <si>
    <t xml:space="preserve"> 87878 </t>
  </si>
  <si>
    <t>CHAPISCO APLICADO EM ALVENARIAS E ESTRUTURAS DE CONCRETO INTERNAS, COM COLHER DE PEDREIRO.  ARGAMASSA TRAÇO 1:3 COM PREPARO MANUAL. AF_10/2022</t>
  </si>
  <si>
    <t xml:space="preserve"> 06.10 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</si>
  <si>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</si>
  <si>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</si>
  <si>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 xml:space="preserve"> 07 </t>
  </si>
  <si>
    <t>PISO</t>
  </si>
  <si>
    <t xml:space="preserve"> 07.01 </t>
  </si>
  <si>
    <t>ÁREA INTERNA</t>
  </si>
  <si>
    <t xml:space="preserve"> 07.01.01 </t>
  </si>
  <si>
    <t xml:space="preserve"> 95241 </t>
  </si>
  <si>
    <t>LASTRO DE CONCRETO MAGRO, APLICADO EM PISOS, LAJES SOBRE SOLO OU RADIERS, ESPESSURA DE 5 CM. AF_07/2016</t>
  </si>
  <si>
    <t xml:space="preserve"> 07.01.02 </t>
  </si>
  <si>
    <t xml:space="preserve"> 94438 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</si>
  <si>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</si>
  <si>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 xml:space="preserve"> 07.01.03 </t>
  </si>
  <si>
    <t xml:space="preserve"> JAC0175 </t>
  </si>
  <si>
    <t>PISO ALTA RESISTENCIA, COR CINZA, E=12MM, APLICADO COM JUNTAS, POLIDO ATÉ O ESMERIL 400 E ENCERADO, EXCLUSIVE ARGAMASSA DE REGUALRIZAÇÃO</t>
  </si>
  <si>
    <t>M²</t>
  </si>
  <si>
    <t xml:space="preserve"> 07.01.04 </t>
  </si>
  <si>
    <t xml:space="preserve"> JAC0003 </t>
  </si>
  <si>
    <t>RODAPÉ ALTA RESISTÊNCIA, H =  7 CM</t>
  </si>
  <si>
    <t>m</t>
  </si>
  <si>
    <t xml:space="preserve"> 07.01.05 </t>
  </si>
  <si>
    <t xml:space="preserve"> 98695 </t>
  </si>
  <si>
    <t>SOLEIRA EM MÁRMORE, LARGURA 15 CM, ESPESSURA 2,0 CM. AF_09/2020</t>
  </si>
  <si>
    <t xml:space="preserve"> 07.01.06 </t>
  </si>
  <si>
    <t xml:space="preserve"> 97096 </t>
  </si>
  <si>
    <t>CONCRETAGEM DE RADIER, PISO DE CONCRETO OU LAJE SOBRE SOLO, FCK 30 MPA - LANÇAMENTO, ADENSAMENTO E ACABAMENTO. AF_09/2021</t>
  </si>
  <si>
    <t xml:space="preserve"> 07.01.7 </t>
  </si>
  <si>
    <t xml:space="preserve"> JAC0031 </t>
  </si>
  <si>
    <t>ESTUCAMENTO, POLIMENTO  E ENCERAMENTO DE PISO DE ALTA RESISTÊNCIA EXISTENTE</t>
  </si>
  <si>
    <t xml:space="preserve"> 07.01.8 </t>
  </si>
  <si>
    <t xml:space="preserve"> JAC0036 </t>
  </si>
  <si>
    <t>ESTUCAMENTO, POLIMENTO  E ENCERAMENTO DE RODAPÉ ALTA RESISTÊNCIA EXISTENTE COM ESMERILHADEIRA</t>
  </si>
  <si>
    <t xml:space="preserve"> 07.02 </t>
  </si>
  <si>
    <t>ENTRADA PRINCIPAL</t>
  </si>
  <si>
    <t xml:space="preserve"> 07.02.01 </t>
  </si>
  <si>
    <t xml:space="preserve"> 07.02.02 </t>
  </si>
  <si>
    <t xml:space="preserve"> 07.02.03 </t>
  </si>
  <si>
    <t xml:space="preserve"> 07.02.04 </t>
  </si>
  <si>
    <t xml:space="preserve"> 07.03 </t>
  </si>
  <si>
    <t>SANITÁRIO FEMININO - ATENDIMENTO PÚBLICO</t>
  </si>
  <si>
    <t xml:space="preserve"> 07.03.01 </t>
  </si>
  <si>
    <t xml:space="preserve"> 97633 </t>
  </si>
  <si>
    <t>DEMOLIÇÃO DE REVESTIMENTO CERÂMICO, DE FORMA MANUAL, SEM REAPROVEITAMENTO. AF_12/2017</t>
  </si>
  <si>
    <t xml:space="preserve"> 07.03.02 </t>
  </si>
  <si>
    <t xml:space="preserve"> IP0198 </t>
  </si>
  <si>
    <t>REMOÇÃO DE LOUÇAS, DE FORMA MANUAL, COM REAPROVEITAMENTO</t>
  </si>
  <si>
    <t xml:space="preserve"> 07.03.03 </t>
  </si>
  <si>
    <t xml:space="preserve"> 07.03.04 </t>
  </si>
  <si>
    <t xml:space="preserve"> 07.03.05 </t>
  </si>
  <si>
    <t xml:space="preserve"> 07.03.06 </t>
  </si>
  <si>
    <t xml:space="preserve"> 87262 </t>
  </si>
  <si>
    <t>REVESTIMENTO CERÂMICO PARA PISO COM PLACAS TIPO PORCELANATO DE DIMENSÕES 60X60 CM APLICADA EM AMBIENTES DE ÁREA ENTRE 5 M² E 10 M². AF_06/2014</t>
  </si>
  <si>
    <t xml:space="preserve"> 07.03.07 </t>
  </si>
  <si>
    <t xml:space="preserve"> JAC0087 </t>
  </si>
  <si>
    <t>INSTALAÇÃO DE BACIA SANITARIA- EXCLUSO FORNECIMENTO DA BACIA</t>
  </si>
  <si>
    <t xml:space="preserve"> 07.03.08 </t>
  </si>
  <si>
    <t xml:space="preserve"> IP0193 </t>
  </si>
  <si>
    <t>DEMOLIÇÃO MANUAL DE PISO CIMENTADO SOBRE LASTRO DE CONCRETO</t>
  </si>
  <si>
    <t xml:space="preserve"> 07.04 </t>
  </si>
  <si>
    <t>SANITÁRIO MASCULINO - ATENDIMENTO PÚBLICO</t>
  </si>
  <si>
    <t xml:space="preserve"> 07.04.01 </t>
  </si>
  <si>
    <t xml:space="preserve"> 07.04.02 </t>
  </si>
  <si>
    <t xml:space="preserve"> 07.04.03 </t>
  </si>
  <si>
    <t xml:space="preserve"> 07.04.04 </t>
  </si>
  <si>
    <t xml:space="preserve"> 07.04.05 </t>
  </si>
  <si>
    <t xml:space="preserve"> 07.04.06 </t>
  </si>
  <si>
    <t xml:space="preserve"> 07.04.7 </t>
  </si>
  <si>
    <t xml:space="preserve"> 07.04.08 </t>
  </si>
  <si>
    <t xml:space="preserve"> 08 </t>
  </si>
  <si>
    <t>REVESTIMENTO</t>
  </si>
  <si>
    <t xml:space="preserve"> 08.01 </t>
  </si>
  <si>
    <t>REVESTIMENTO EXTERNO</t>
  </si>
  <si>
    <t xml:space="preserve"> 08.01.01 </t>
  </si>
  <si>
    <t xml:space="preserve"> 87893 </t>
  </si>
  <si>
    <t>CHAPISCO APLICADO EM ALVENARIA (SEM PRESENÇA DE VÃOS) E ESTRUTURAS DE CONCRETO DE FACHADA, COM COLHER DE PEDREIRO.  ARGAMASSA TRAÇO 1:3 COM PREPARO MANUAL. AF_10/2022</t>
  </si>
  <si>
    <t xml:space="preserve"> 08.01.02 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</si>
  <si>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</si>
  <si>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</si>
  <si>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08.01.03 </t>
  </si>
  <si>
    <t xml:space="preserve"> JAC0089 </t>
  </si>
  <si>
    <t>REVESTIMENTO CERÂMICO EXTERNO, 10 X 10 CM, SIMILAR AO EXISTENTE, REJUNTADO, APLICADO EM PANOS COM VÃOS - ASSENTADAS COM ARGAMASSA AC III</t>
  </si>
  <si>
    <t xml:space="preserve"> 08.02 </t>
  </si>
  <si>
    <t>REVESTIMENTO INTERNO</t>
  </si>
  <si>
    <t xml:space="preserve"> 08.02.01 </t>
  </si>
  <si>
    <t>REVESTIMENTO ARGAMASSAS</t>
  </si>
  <si>
    <t xml:space="preserve"> 08.02.01.01 </t>
  </si>
  <si>
    <t xml:space="preserve"> 08.02.01.02 </t>
  </si>
  <si>
    <t xml:space="preserve"> 87528 </t>
  </si>
  <si>
    <t>EMBOÇO, PARA RECEBIMENTO DE CERÂMICA, EM ARGAMASSA TRAÇO 1:2:8, PREPARO MANUAL, APLICADO MANUALMENTE EM FACES INTERNAS DE PAREDES, PARA AMBIENTE COM ÁREA MENOR QUE 5M2, ESPESSURA DE 20MM, COM EXECUÇÃO DE TALISCAS. AF_06/2014</t>
  </si>
  <si>
    <t xml:space="preserve"> 08.02.02 </t>
  </si>
  <si>
    <t>REVESTIMENTO CERÂMICO</t>
  </si>
  <si>
    <t xml:space="preserve"> 08.02.02.01 </t>
  </si>
  <si>
    <t xml:space="preserve"> RC0019 </t>
  </si>
  <si>
    <t>REVESTIMENTO CERÂMICO INTERNO, 10 X 10 CM, SIMILAR AO EXISTENTE, REJUNTADO, APLICADO EM PANOS COM VÃOS - ASSENTADAS COM ARGAMASSA AC II</t>
  </si>
  <si>
    <t xml:space="preserve"> 08.02.03 </t>
  </si>
  <si>
    <t>ARREMATES</t>
  </si>
  <si>
    <t xml:space="preserve"> 08.02.03.01 </t>
  </si>
  <si>
    <t xml:space="preserve"> JAC0009 </t>
  </si>
  <si>
    <t>PEITORIL MÁRMORE BRANCO, COM REBAIXO, C/ LARGURA = 22 CM, ESP = 2 CM</t>
  </si>
  <si>
    <t xml:space="preserve"> 08.02.03.02 </t>
  </si>
  <si>
    <t xml:space="preserve"> JAC0010 </t>
  </si>
  <si>
    <t>RODAMEIO EM MÁRMORE BRANCO, LARG=4 CM, ESP=2 CM, PARA ACABAMENTOS</t>
  </si>
  <si>
    <t xml:space="preserve"> 08.02.03.03 </t>
  </si>
  <si>
    <t xml:space="preserve"> JAC0171 </t>
  </si>
  <si>
    <t>RASGO COM LARGURA MEMOR OU IGUAL A 4CM, EM PAREDES DE ALVENARIA</t>
  </si>
  <si>
    <t xml:space="preserve"> 08.02.04 </t>
  </si>
  <si>
    <t xml:space="preserve"> 08.02.04.01 </t>
  </si>
  <si>
    <t xml:space="preserve"> 08.02.04.02 </t>
  </si>
  <si>
    <t xml:space="preserve"> IP0011 </t>
  </si>
  <si>
    <t>APICOAMENTO TOTAL DE REBOCO COM PONTEIRAS / TALHADEIRAS</t>
  </si>
  <si>
    <t xml:space="preserve"> 08.02.04.03 </t>
  </si>
  <si>
    <t xml:space="preserve"> IP0092 </t>
  </si>
  <si>
    <t>REVESTIMENTO CERÂMICO PARA PAREDE, 33,5 X 60 CM, TIPO A, FORMA BRANCO ACETINADO, APLICADO COM ARGAMASSA INDUSTRIALIZADA AC-II, REJUNTADO, EXCLUSIVE REGULARIZAÇÃO DE BASE OU EMBOÇO</t>
  </si>
  <si>
    <t xml:space="preserve"> 08.02.04.04 </t>
  </si>
  <si>
    <t xml:space="preserve"> 08.02.04.05 </t>
  </si>
  <si>
    <t xml:space="preserve"> 08.02.05 </t>
  </si>
  <si>
    <t xml:space="preserve"> 08.02.05.01 </t>
  </si>
  <si>
    <t xml:space="preserve"> 08.02.05.02 </t>
  </si>
  <si>
    <t xml:space="preserve"> 08.02.05.03 </t>
  </si>
  <si>
    <t xml:space="preserve"> 08.02.05.04 </t>
  </si>
  <si>
    <t xml:space="preserve"> 08.02.05.05 </t>
  </si>
  <si>
    <t xml:space="preserve"> JAC0088 </t>
  </si>
  <si>
    <t>INSTALAÇÃO DE MICTÓRIO - EXCLUSO FORNECIMENTO DO MICTORIO</t>
  </si>
  <si>
    <t xml:space="preserve"> 08.02.05.06 </t>
  </si>
  <si>
    <t xml:space="preserve"> 08.02.06 </t>
  </si>
  <si>
    <t>SANITÁRIO SERVIDORES - MASCULINO</t>
  </si>
  <si>
    <t xml:space="preserve"> 08.02.06.01 </t>
  </si>
  <si>
    <t xml:space="preserve"> 08.02.06.02 </t>
  </si>
  <si>
    <t xml:space="preserve"> 08.02.06.03 </t>
  </si>
  <si>
    <t xml:space="preserve"> JAC0007 </t>
  </si>
  <si>
    <t xml:space="preserve"> 08.02.07 </t>
  </si>
  <si>
    <t>SANITÁRIO SERVIDORES - FEMININO</t>
  </si>
  <si>
    <t xml:space="preserve"> 08.02.07.01 </t>
  </si>
  <si>
    <t xml:space="preserve"> 08.02.07.02 </t>
  </si>
  <si>
    <t xml:space="preserve"> 08.02.08 </t>
  </si>
  <si>
    <t>VESTIÁRIO FEMININO</t>
  </si>
  <si>
    <t xml:space="preserve"> 08.02.08.01 </t>
  </si>
  <si>
    <t xml:space="preserve"> 08.02.08.02 </t>
  </si>
  <si>
    <t xml:space="preserve"> 08.02.09 </t>
  </si>
  <si>
    <t>VESTIÁRIO MASCULINO</t>
  </si>
  <si>
    <t xml:space="preserve"> 08.02.09.01 </t>
  </si>
  <si>
    <t xml:space="preserve"> 08.02.09.02 </t>
  </si>
  <si>
    <t xml:space="preserve"> 09 </t>
  </si>
  <si>
    <t>FORRO</t>
  </si>
  <si>
    <t xml:space="preserve"> 09.01 </t>
  </si>
  <si>
    <t>EM GESSO ACARTONADO</t>
  </si>
  <si>
    <t xml:space="preserve"> 09.01.01 </t>
  </si>
  <si>
    <t xml:space="preserve"> 96114 </t>
  </si>
  <si>
    <t>FORRO EM DRYWALL, PARA AMBIENTES COMERCIAIS, INCLUSIVE ESTRUTURA DE FIXAÇÃO. AF_05/2017_PS</t>
  </si>
  <si>
    <t xml:space="preserve"> 09.01.02 </t>
  </si>
  <si>
    <t xml:space="preserve"> RC0009 </t>
  </si>
  <si>
    <t>ALÇAPÃO PARA FORRO DE GESSO ACARTONADO, DIM=60 X 60 CM - FORNECIMENTO E INSTALAÇÃO</t>
  </si>
  <si>
    <t xml:space="preserve"> 10 </t>
  </si>
  <si>
    <t xml:space="preserve"> 10.01 </t>
  </si>
  <si>
    <t>PINTURA EXTERNA</t>
  </si>
  <si>
    <t xml:space="preserve"> 10.01.01 </t>
  </si>
  <si>
    <t xml:space="preserve"> 88415 </t>
  </si>
  <si>
    <t>APLICAÇÃO MANUAL DE FUNDO SELADOR ACRÍLICO EM PAREDES EXTERNAS DE CASAS. AF_06/2014</t>
  </si>
  <si>
    <t xml:space="preserve"> 10.01.02 </t>
  </si>
  <si>
    <t xml:space="preserve"> 96130 </t>
  </si>
  <si>
    <t>APLICAÇÃO MANUAL DE MASSA ACRÍLICA EM PAREDES EXTERNAS DE CASAS, UMA DEMÃO. AF_05/2017</t>
  </si>
  <si>
    <t xml:space="preserve"> 10.01.03 </t>
  </si>
  <si>
    <t xml:space="preserve"> 95626 </t>
  </si>
  <si>
    <t>APLICAÇÃO MANUAL DE TINTA LÁTEX ACRÍLICA EM PAREDE EXTERNAS DE CASAS, DUAS DEMÃOS. AF_11/2016</t>
  </si>
  <si>
    <t xml:space="preserve"> 10.02 </t>
  </si>
  <si>
    <t>PINTURA INTERNA</t>
  </si>
  <si>
    <t xml:space="preserve"> 10.02.01 </t>
  </si>
  <si>
    <t xml:space="preserve"> 88485 </t>
  </si>
  <si>
    <t>APLICAÇÃO DE FUNDO SELADOR ACRÍLICO EM PAREDES, UMA DEMÃO. AF_06/2014</t>
  </si>
  <si>
    <t xml:space="preserve"> 10.02.02 </t>
  </si>
  <si>
    <t xml:space="preserve"> 88495 </t>
  </si>
  <si>
    <t>APLICAÇÃO E LIXAMENTO DE MASSA LÁTEX EM PAREDES, UMA DEMÃO. AF_06/2014</t>
  </si>
  <si>
    <t xml:space="preserve"> 10.02.03 </t>
  </si>
  <si>
    <t xml:space="preserve"> 88489 </t>
  </si>
  <si>
    <t>APLICAÇÃO MANUAL DE PINTURA COM TINTA LÁTEX ACRÍLICA EM PAREDES, DUAS DEMÃOS. AF_06/2014</t>
  </si>
  <si>
    <t xml:space="preserve"> 10.03 </t>
  </si>
  <si>
    <t>PINTURA TETO</t>
  </si>
  <si>
    <t xml:space="preserve"> 10.03.01 </t>
  </si>
  <si>
    <t>PINTURA TETO GESSO ACARTONADO</t>
  </si>
  <si>
    <t xml:space="preserve"> 10.03.01.01 </t>
  </si>
  <si>
    <t xml:space="preserve"> 88484 </t>
  </si>
  <si>
    <t>APLICAÇÃO DE FUNDO SELADOR ACRÍLICO EM TETO, UMA DEMÃO. AF_06/2014</t>
  </si>
  <si>
    <t xml:space="preserve"> 10.03.01.02 </t>
  </si>
  <si>
    <t xml:space="preserve"> 88494 </t>
  </si>
  <si>
    <t>APLICAÇÃO E LIXAMENTO DE MASSA LÁTEX EM TETO, UMA DEMÃO. AF_06/2014</t>
  </si>
  <si>
    <t xml:space="preserve"> 10.03.01.03 </t>
  </si>
  <si>
    <t xml:space="preserve"> 88488 </t>
  </si>
  <si>
    <t>APLICAÇÃO MANUAL DE PINTURA COM TINTA LÁTEX ACRÍLICA EM TETO, DUAS DEMÃOS. AF_06/2014</t>
  </si>
  <si>
    <t xml:space="preserve"> 10.03.02 </t>
  </si>
  <si>
    <t>PINTURA TETO MASSA ÚNICA</t>
  </si>
  <si>
    <t xml:space="preserve"> 10.03.02.01 </t>
  </si>
  <si>
    <t xml:space="preserve"> 10.03.02.02 </t>
  </si>
  <si>
    <t xml:space="preserve"> 10.03.02.03 </t>
  </si>
  <si>
    <t xml:space="preserve"> 88496 </t>
  </si>
  <si>
    <t>APLICAÇÃO E LIXAMENTO DE MASSA LÁTEX EM TETO, DUAS DEMÃOS. AF_06/2014</t>
  </si>
  <si>
    <t xml:space="preserve"> 10.04 </t>
  </si>
  <si>
    <t>SUPERFÍCIE METÁLICA</t>
  </si>
  <si>
    <t xml:space="preserve"> 10.04.01 </t>
  </si>
  <si>
    <t xml:space="preserve"> JAC0011 </t>
  </si>
  <si>
    <t>FUNDO ANTICORROSIVO A BASE DE  OXIBAR DAL 535 BT 0527, UMA DEMÃO</t>
  </si>
  <si>
    <t xml:space="preserve"> 10.04.02 </t>
  </si>
  <si>
    <t xml:space="preserve"> JAC0012 </t>
  </si>
  <si>
    <t>PINTURA ESMALTE SINTETICO, ACETINADO , DUAS DEMÃOS, SOBRE SUPERFICIE METÁLICAS</t>
  </si>
  <si>
    <t xml:space="preserve"> 10.05 </t>
  </si>
  <si>
    <t>PINTURA MADEIRA</t>
  </si>
  <si>
    <t xml:space="preserve"> 10.05.01 </t>
  </si>
  <si>
    <t xml:space="preserve"> JAC0014 </t>
  </si>
  <si>
    <t>PINTURA COM OSMOCOLOR STAIN EM MADEIRA, 03 DEMÃOS (ADUELA E ALIZAR)</t>
  </si>
  <si>
    <t xml:space="preserve"> 11 </t>
  </si>
  <si>
    <t>ESQUADRIA</t>
  </si>
  <si>
    <t xml:space="preserve"> 11.01 </t>
  </si>
  <si>
    <t xml:space="preserve"> CM0046 </t>
  </si>
  <si>
    <t>PORTA DE MADEIRA SEMI-OCA (LEVE OU MÉDIA), REVESTIDA COM LAMINADO MELAMINICO, COM ENCABEÇAMENTO DE MADEIRA 80X210CM, ESPESSURA DE 3,5CM, ITENS INCLUSOS: MOLA, DOBRADIÇAS, FECHADURA, ADUELA E ALIZAR-FORNECIMENTO E INSTALAÇÃO</t>
  </si>
  <si>
    <t xml:space="preserve"> 11.2 </t>
  </si>
  <si>
    <t xml:space="preserve"> JAC0020 </t>
  </si>
  <si>
    <t>PORTA DE MADEIRA SEMI-OCA (LEVE OU MÉDIA), REVESTIDA COM LAMINADO MELAMINICO, COM ENCABEÇAMENTO DE MADEIRA 90X210CM, ESPESSURA DE 3,5CM, ITENS INCLUSOS: DOBRADIÇAS, FECHADURA, ADUELA, 2 CHAPA XADREZ ALUMÍNIO, 2 BARRA DE APOIO E ALIZAR-FORNECIMENTO E INSTALAÇÃO</t>
  </si>
  <si>
    <t xml:space="preserve"> 11.03 </t>
  </si>
  <si>
    <t xml:space="preserve"> JAC0015 </t>
  </si>
  <si>
    <t>PORTA DE MADEIRA SEMI-OCA (LEVE OU MÉDIA), REVESTIDA COM LAMINADO MELAMINICO, COM ENCABEÇAMENTO DE MADEIRA 90X210CM, ESPESSURA DE 3,5CM, ITENS INCLUSOS: DOBRADIÇAS, FECHADURA, ADUELA, E MOLA -FORNECIMENTO E INSTALAÇÃO</t>
  </si>
  <si>
    <t xml:space="preserve"> 11.04 </t>
  </si>
  <si>
    <t xml:space="preserve"> CM0564 </t>
  </si>
  <si>
    <t>INSTALAÇÃO DE ESQUADRIAS DE ALUMINIO INCLUINDO VIDROS E FERRAGENS</t>
  </si>
  <si>
    <t xml:space="preserve"> 11.05 </t>
  </si>
  <si>
    <t xml:space="preserve"> CM0565 </t>
  </si>
  <si>
    <t>INSTALAÇÃO DE GRADES DE FERRO COM REAPROVEITAMENTO DE MATERIAL</t>
  </si>
  <si>
    <t xml:space="preserve"> 11.06 </t>
  </si>
  <si>
    <t xml:space="preserve"> RC0059 </t>
  </si>
  <si>
    <t>PORTÃO CONFECCIONADO COM TUBO DE AÇO GALVANIZADO COM COSTURA, CLASSE LEVE D=1/2 E D= 2, SOLDADO - FORNECIMENTO, INSTALAÇÕA, PINTURA DE BASE E PINTURA PULVERIZADA DE ACABAMENTO</t>
  </si>
  <si>
    <t xml:space="preserve"> 11.07 </t>
  </si>
  <si>
    <t xml:space="preserve"> JAC0016 </t>
  </si>
  <si>
    <t>ESQUADRIAS DE VIDRO TEMPERADO COM DUAS FOLHAS E BANDEIRA ESPESSURA 10MM MAIS FERRAGENS, DIMENSÃO 2,00X2,60M</t>
  </si>
  <si>
    <t xml:space="preserve"> 11.08 </t>
  </si>
  <si>
    <t xml:space="preserve"> JAC0017 </t>
  </si>
  <si>
    <t>PORTA DE MADEIRA SEMI-OCA (LEVE OU MÉDIA), REVESTIDA COM LAMINADO MELAMINICO, COM ENCABEÇAMENTO DE MADEIRA 60X210CM, ESPESSURA DE 3,5CM, ITENS INCLUSOS: DOBRADIÇAS, FECHADURA, ADUELA, E MOLA -FORNECIMENTO E INSTALAÇÃO</t>
  </si>
  <si>
    <t xml:space="preserve"> 11.09 </t>
  </si>
  <si>
    <t xml:space="preserve"> JAC0018 </t>
  </si>
  <si>
    <t>APLICAÇÃO DE MASTIQUE NAS JUNTAS DE VEDAÇÃO EM ESQUADRIAS</t>
  </si>
  <si>
    <t xml:space="preserve"> 11.10 </t>
  </si>
  <si>
    <t xml:space="preserve"> JAC0019 </t>
  </si>
  <si>
    <t>APLICAÇÃO DE FAIXA DE SEGURANÇA EM PORTA DE VIDRO</t>
  </si>
  <si>
    <t xml:space="preserve"> 11.11 </t>
  </si>
  <si>
    <t xml:space="preserve"> JAC0092 </t>
  </si>
  <si>
    <t>READEQUAÇÃO PEÇAS FIXAÇÃO GRADES METALICAS</t>
  </si>
  <si>
    <t xml:space="preserve"> 11.12 </t>
  </si>
  <si>
    <t xml:space="preserve"> JAC0093 </t>
  </si>
  <si>
    <t>DESMONTAGEM E READEQUAÇÃO DE PORTÕES METALICOS COM RETIRADA DE SOLDA E CORTE DE PEÇAS POR MEIO DE LIXADEIRA</t>
  </si>
  <si>
    <t xml:space="preserve"> 11.13 </t>
  </si>
  <si>
    <t xml:space="preserve"> JAC0145 </t>
  </si>
  <si>
    <t>REMOÇÃO CUIDADOSA E REINSTALAÇÃO DE PORTÃO METALICO (INVERSÃO SENTIDO ABERTURA)</t>
  </si>
  <si>
    <t xml:space="preserve"> 12 </t>
  </si>
  <si>
    <t>ACESSIBILIDADE</t>
  </si>
  <si>
    <t xml:space="preserve"> 12.01 </t>
  </si>
  <si>
    <t xml:space="preserve"> CM0271 </t>
  </si>
  <si>
    <t>PVT 01 (SINALIZAÇÃO VISUAL EM PLACA DE PVC COM PICTOGRAMA, NAS DIMENSÕES 20X20 CM, A SER FIXADO NA ESQUADRIA COM ADESIVO AUTOCOLANTE).</t>
  </si>
  <si>
    <t xml:space="preserve"> 12.02 </t>
  </si>
  <si>
    <t xml:space="preserve"> CM0272 </t>
  </si>
  <si>
    <t>PVT 02 (SINALIZAÇÃO VISUAL E TATIL EM PLACA DE PVC COM PICTOGRAMA/TEXTO EM CARACTERES E EM BRAILE, NAS DIMENSÕES 20X8 CM, A SER FIXADO NA PAREDE COM ADESIVO AUTOCOLANTE).</t>
  </si>
  <si>
    <t xml:space="preserve"> 12.03 </t>
  </si>
  <si>
    <t xml:space="preserve"> CM0274 </t>
  </si>
  <si>
    <t>MAPA TATIL (PLACA EM ACRÍLICO 8MM, COM APLICAÇÃO DE IMPRESSÃO DIGITAL PELO VERSO, SOBREPOSIÇÃO DE TEXTO EM PVC E BRAILE, INCRUSTADO EM CONFORMIDADE COM A NBR 9050/2015, COM FIXAÇÃO EM PEDESTAL</t>
  </si>
  <si>
    <t xml:space="preserve"> 12.04 </t>
  </si>
  <si>
    <t xml:space="preserve"> CM0275 </t>
  </si>
  <si>
    <t>PISO TÁTIL FLEXIVEL DIRECIONAL/ ALERTA, PLACAS DE BORRACHA ANTIDERRAPANTE, 25 X 25 CM, NA COR AZUL COM ESPESSURA DE 5MM (RELEVO = 3MM E ESPESSURA PLACA= 2MM)</t>
  </si>
  <si>
    <t xml:space="preserve"> 12.05 </t>
  </si>
  <si>
    <t xml:space="preserve"> IP0151 </t>
  </si>
  <si>
    <t>PISO TÁTIL DIRECIONAL E/OU ALERTA, DE CONCRETO, COLORIDO, P/ DEFICIENTES VISUAIS, DIMENSÕES 25 X 25 CM, APLICADO COM ARGAMASSA INDUSTRIALIZADA AC III, REJUNTADO</t>
  </si>
  <si>
    <t xml:space="preserve"> 12.06 </t>
  </si>
  <si>
    <t xml:space="preserve"> JAC0021 </t>
  </si>
  <si>
    <t>ASSENTAMENTO DE CORRIMÃO - EXCLUSO FORNECIMENTO DO CORRIMÃO</t>
  </si>
  <si>
    <t xml:space="preserve"> 12.07 </t>
  </si>
  <si>
    <t xml:space="preserve"> RC0041 </t>
  </si>
  <si>
    <t>SINALIZAÇÃO VERTICAL PARA VAGAS ESPECIAIS - PV01 -PLACA EM ALUMÍNIO 50 x 70 cm PARA SINALIZAÇÃO DE VAGA PARA DEFICIENTE - "ESTACIONAMENTO RESERVADO", COM POSTE 2,80M – FORNECIMENTO E INSTALAÇÃO</t>
  </si>
  <si>
    <t xml:space="preserve"> 12.08 </t>
  </si>
  <si>
    <t xml:space="preserve"> JAC0022 </t>
  </si>
  <si>
    <t>SINALIZAÇÃO VERTICAL PARA VAGAS ESPECIAIS - PV02 -PLACA EM ALUMÍNIO 50 x 70 cm PARA SINALIZAÇÃO DE VAGA PARA DEFICIENTE/E OU IDOSO - "ESTACIONAMENTO RESERVADO", COM POSTE 2,80M – FORNECIMENTO E INSTALAÇÃO</t>
  </si>
  <si>
    <t xml:space="preserve"> 12.09 </t>
  </si>
  <si>
    <t xml:space="preserve"> 102513 </t>
  </si>
  <si>
    <t>PINTURA DE SÍMBOLOS E TEXTOS COM TINTA ACRÍLICA, DEMARCAÇÃO COM FITA ADESIVA E APLICAÇÃO COM ROLO. AF_05/2021</t>
  </si>
  <si>
    <t xml:space="preserve"> 12.10 </t>
  </si>
  <si>
    <t xml:space="preserve"> 102500 </t>
  </si>
  <si>
    <t>PINTURA DE DEMARCAÇÃO DE VAGA COM TINTA ACRÍLICA, E = 10 CM, APLICAÇÃO MANUAL. AF_05/2021</t>
  </si>
  <si>
    <t xml:space="preserve"> 12.11 </t>
  </si>
  <si>
    <t xml:space="preserve"> JAC0023 </t>
  </si>
  <si>
    <t>SINALIZAÇÃO VISUAL E TATIL DE EDIFICAÇÃO ACESSIVEL - PSA 01 PLACA DE PVC COM PICTOGRAMA/TEXTO EM CARACTERES E EM BRAILE, NAS DIMENSÕES 20X20 CM, A SER FIXADO NA PAREDE COM ADESIVO AUTOCOLANTE).</t>
  </si>
  <si>
    <t xml:space="preserve"> 12.12 </t>
  </si>
  <si>
    <t xml:space="preserve"> 13 </t>
  </si>
  <si>
    <t>INSTALAÇÕES</t>
  </si>
  <si>
    <t xml:space="preserve"> 13.01 </t>
  </si>
  <si>
    <t>INSTALAÇÃO ELÉTRICA</t>
  </si>
  <si>
    <t xml:space="preserve"> 13.01.01 </t>
  </si>
  <si>
    <t>INFRAESTRUTURA / CABOS / ACABAMENTOS</t>
  </si>
  <si>
    <t xml:space="preserve"> 13.01.01.01 </t>
  </si>
  <si>
    <t xml:space="preserve"> 91927 </t>
  </si>
  <si>
    <t>CABO DE COBRE FLEXÍVEL ISOLADO, 2,5 MM², ANTI-CHAMA 0,6/1,0 KV, PARA CIRCUITOS TERMINAIS - FORNECIMENTO E INSTALAÇÃO. AF_12/2015</t>
  </si>
  <si>
    <t xml:space="preserve"> 13.01.01.02 </t>
  </si>
  <si>
    <t xml:space="preserve"> CM0176 </t>
  </si>
  <si>
    <t>TERMINAL A COMPRESSÃO PARA CABO 2,50 MM2 - FORNECIMENTO E INSTALAÇÃO</t>
  </si>
  <si>
    <t xml:space="preserve"> 13.01.01.03 </t>
  </si>
  <si>
    <t xml:space="preserve"> 92023 </t>
  </si>
  <si>
    <t>INTERRUPTOR SIMPLES (1 MÓDULO) COM 1 TOMADA DE EMBUTIR 2P+T 10 A,  INCLUINDO SUPORTE E PLACA - FORNECIMENTO E INSTALAÇÃO. AF_12/2015</t>
  </si>
  <si>
    <t>UN</t>
  </si>
  <si>
    <t xml:space="preserve"> 13.01.01.04 </t>
  </si>
  <si>
    <t xml:space="preserve"> 91953 </t>
  </si>
  <si>
    <t>INTERRUPTOR SIMPLES (1 MÓDULO), 10A/250V, INCLUINDO SUPORTE E PLACA - FORNECIMENTO E INSTALAÇÃO. AF_12/2015</t>
  </si>
  <si>
    <t xml:space="preserve"> 13.01.01.05 </t>
  </si>
  <si>
    <t xml:space="preserve"> 91967 </t>
  </si>
  <si>
    <t>INTERRUPTOR SIMPLES (3 MÓDULOS), 10A/250V, INCLUINDO SUPORTE E PLACA - FORNECIMENTO E INSTALAÇÃO. AF_12/2015</t>
  </si>
  <si>
    <t xml:space="preserve"> 13.01.01.06 </t>
  </si>
  <si>
    <t xml:space="preserve"> 92000 </t>
  </si>
  <si>
    <t>TOMADA BAIXA DE EMBUTIR (1 MÓDULO), 2P+T 10 A, INCLUINDO SUPORTE E PLACA - FORNECIMENTO E INSTALAÇÃO. AF_12/2015</t>
  </si>
  <si>
    <t xml:space="preserve"> 13.01.01.07 </t>
  </si>
  <si>
    <t xml:space="preserve"> 92008 </t>
  </si>
  <si>
    <t>TOMADA BAIXA DE EMBUTIR (2 MÓDULOS), 2P+T 10 A, INCLUINDO SUPORTE E PLACA - FORNECIMENTO E INSTALAÇÃO. AF_12/2015</t>
  </si>
  <si>
    <t xml:space="preserve"> 13.01.01.08 </t>
  </si>
  <si>
    <t xml:space="preserve"> JAC0024 </t>
  </si>
  <si>
    <t>CAIXA DE PASSAGEM PVC 4" X 2", SISTEMA "X", COM TAMPA - FORNECIMENTO E INSTALAÇÃO</t>
  </si>
  <si>
    <t xml:space="preserve"> 13.01.01.09 </t>
  </si>
  <si>
    <t xml:space="preserve"> JAC0025 </t>
  </si>
  <si>
    <t>DISPOSITIVO DE PROTEÇÃO CONTRA SURTO CLASSE II, CONJUNTO MONTADO 380/220 3P+IMC 20 KA</t>
  </si>
  <si>
    <t xml:space="preserve"> 13.01.01.10 </t>
  </si>
  <si>
    <t xml:space="preserve"> 93653 </t>
  </si>
  <si>
    <t>DISJUNTOR MONOPOLAR TIPO DIN, CORRENTE NOMINAL DE 10A - FORNECIMENTO E INSTALAÇÃO. AF_10/2020</t>
  </si>
  <si>
    <t xml:space="preserve"> 13.01.01.11 </t>
  </si>
  <si>
    <t xml:space="preserve"> 91992 </t>
  </si>
  <si>
    <t>TOMADA ALTA DE EMBUTIR (1 MÓDULO), 2P+T 10 A, INCLUINDO SUPORTE E PLACA - FORNECIMENTO E INSTALAÇÃO. AF_12/2015</t>
  </si>
  <si>
    <t xml:space="preserve"> 13.01.01.12 </t>
  </si>
  <si>
    <t xml:space="preserve"> LS001 </t>
  </si>
  <si>
    <t>RETIRADA CUIDADOSA DE CABEAMENTO ELÉTRICO E REINSTALAÇÃO COM REAPROVEITAMENTO DO MATERIAL</t>
  </si>
  <si>
    <t xml:space="preserve"> 13.01.01.13 </t>
  </si>
  <si>
    <t xml:space="preserve"> 91997 </t>
  </si>
  <si>
    <t>TOMADA MÉDIA DE EMBUTIR (1 MÓDULO), 2P+T 20 A, INCLUINDO SUPORTE E PLACA - FORNECIMENTO E INSTALAÇÃO. AF_12/2015</t>
  </si>
  <si>
    <t xml:space="preserve"> 13.01.01.14 </t>
  </si>
  <si>
    <t xml:space="preserve"> 91993 </t>
  </si>
  <si>
    <t>TOMADA ALTA DE EMBUTIR (1 MÓDULO), 2P+T 20 A, INCLUINDO SUPORTE E PLACA - FORNECIMENTO E INSTALAÇÃO. AF_12/2015</t>
  </si>
  <si>
    <t xml:space="preserve"> 13.01.01.15 </t>
  </si>
  <si>
    <t xml:space="preserve"> 91979 </t>
  </si>
  <si>
    <t>INTERRUPTOR INTERMEDIÁRIO (1 MÓDULO), 10A/250V, INCLUINDO SUPORTE E PLACA - FORNECIMENTO E INSTALAÇÃO. AF_09/2017</t>
  </si>
  <si>
    <t xml:space="preserve"> 13.01.01.16 </t>
  </si>
  <si>
    <t xml:space="preserve"> 91855 </t>
  </si>
  <si>
    <t>ELETRODUTO FLEXÍVEL CORRUGADO REFORÇADO, PVC, DN 25 MM (3/4"), PARA CIRCUITOS TERMINAIS, INSTALADO EM PAREDE - FORNECIMENTO E INSTALAÇÃO. AF_12/2015</t>
  </si>
  <si>
    <t xml:space="preserve"> 13.01.01.17 </t>
  </si>
  <si>
    <t xml:space="preserve"> LS002 </t>
  </si>
  <si>
    <t>LUMINÁRIA LED SOBREPOR SLIM LINEAR BRANCO FRIO 36W 6500 K BIVOLT - FORNECIMENTO E INSTALAÇÃO</t>
  </si>
  <si>
    <t xml:space="preserve"> 13.01.01.18 </t>
  </si>
  <si>
    <t xml:space="preserve"> JAC0096 </t>
  </si>
  <si>
    <t>ALARME BANHEIRO PNE DEFICIENTE FÍSICO CONFORME NBR 9050 COM ACIONADOR</t>
  </si>
  <si>
    <t xml:space="preserve"> 13.01.01.19 </t>
  </si>
  <si>
    <t xml:space="preserve"> JAC0097 </t>
  </si>
  <si>
    <t>LUZ DE EMERGÊNCIA TIPO LED BIVOLT 100 LUMENS OU SUPERIOR</t>
  </si>
  <si>
    <t xml:space="preserve"> 13.01.02 </t>
  </si>
  <si>
    <t>QUADRO DE MEDIÇÃO</t>
  </si>
  <si>
    <t xml:space="preserve"> 13.01.02.01 </t>
  </si>
  <si>
    <t xml:space="preserve"> 93358 </t>
  </si>
  <si>
    <t>ESCAVAÇÃO MANUAL DE VALA COM PROFUNDIDADE MENOR OU IGUAL A 1,30 M. AF_02/2021</t>
  </si>
  <si>
    <t xml:space="preserve"> 13.01.02.02 </t>
  </si>
  <si>
    <t xml:space="preserve"> 13.01.02.03 </t>
  </si>
  <si>
    <t xml:space="preserve"> 92992 </t>
  </si>
  <si>
    <t>CABO DE COBRE FLEXÍVEL ISOLADO, 95 MM², ANTI-CHAMA 0,6/1,0 KV, PARA REDE ENTERRADA DE DISTRIBUIÇÃO DE ENERGIA ELÉTRICA - FORNECIMENTO E INSTALAÇÃO. AF_12/2021</t>
  </si>
  <si>
    <t xml:space="preserve"> 13.01.02.04 </t>
  </si>
  <si>
    <t xml:space="preserve"> CM0185 </t>
  </si>
  <si>
    <t>TERMINAL A COMPRESSÃO PARA CABO 95,00 MM2 - FORNECIMENTO E INSTALAÇÃO</t>
  </si>
  <si>
    <t xml:space="preserve"> 13.01.02.05 </t>
  </si>
  <si>
    <t xml:space="preserve"> 97661 </t>
  </si>
  <si>
    <t>REMOÇÃO DE CABOS ELÉTRICOS, DE FORMA MANUAL, SEM REAPROVEITAMENTO. AF_12/2017</t>
  </si>
  <si>
    <t xml:space="preserve"> 13.01.02.06 </t>
  </si>
  <si>
    <t xml:space="preserve"> JAC0026 </t>
  </si>
  <si>
    <t>DESATIVAÇÃO E REMOÇÃO DO QUADRO MEDIDOR</t>
  </si>
  <si>
    <t xml:space="preserve"> 13.01.02.07 </t>
  </si>
  <si>
    <t xml:space="preserve"> JAC0027 </t>
  </si>
  <si>
    <t>FORNECIMENTO E INSTALAÇÃO GRADE DE PROTEÇÃO COM BARRA CHATA 1/8"X 5/8"</t>
  </si>
  <si>
    <t xml:space="preserve"> 13.01.02.08 </t>
  </si>
  <si>
    <t xml:space="preserve"> JAC0028 </t>
  </si>
  <si>
    <t>DISJUNTOR TERMOMAGNETICO TRIPOLAR 125A, PADRÃO DIN (EUROPEU LINHA BRANCA) 10KA</t>
  </si>
  <si>
    <t xml:space="preserve"> 13.01.02.09 </t>
  </si>
  <si>
    <t xml:space="preserve"> JAC0029 </t>
  </si>
  <si>
    <t>FORNECIMENTO E INSTALAÇÃO DE QUADRO MEDIDOR POLIFASICO PADRÃO COELBA</t>
  </si>
  <si>
    <t xml:space="preserve"> 13.01.03 </t>
  </si>
  <si>
    <t>ILUMINAÇÃO EXTERNA</t>
  </si>
  <si>
    <t xml:space="preserve"> 13.01.03.01 </t>
  </si>
  <si>
    <t xml:space="preserve"> 13.01.03.02 </t>
  </si>
  <si>
    <t xml:space="preserve"> JAC0030 </t>
  </si>
  <si>
    <t>ELETRODUTO FLEXÍVEL CORRUGADO, PEAD, DN 40 (1 1/4"),  DISTRIBUIÇÃO DE ENERGIA ELÉTRICA - FORNECIMENTO E INSTALAÇÃO</t>
  </si>
  <si>
    <t xml:space="preserve"> 13.01.03.03 </t>
  </si>
  <si>
    <t xml:space="preserve"> 13.01.03.04 </t>
  </si>
  <si>
    <t xml:space="preserve"> 13.01.03.05 </t>
  </si>
  <si>
    <t xml:space="preserve"> ELET004 </t>
  </si>
  <si>
    <t>LUMINÁRIA ARANDELA TIPO TARTARUGA SLIM, LED USO EXTERNO 15 / 18 W BIVOLT - FORNECIMENTO E INSTALAÇÃO</t>
  </si>
  <si>
    <t xml:space="preserve"> 13.01.03.06 </t>
  </si>
  <si>
    <t xml:space="preserve"> ELET002 </t>
  </si>
  <si>
    <t>REFLETOR LED 50 W IP 65, COM RELÉ FOTOELÉTRICO - FORNECIMENTO E INSTALAÇÃO</t>
  </si>
  <si>
    <t xml:space="preserve"> 13.01.04 </t>
  </si>
  <si>
    <t>INSTALAÇÃO SPDA</t>
  </si>
  <si>
    <t xml:space="preserve"> 13.01.04.01 </t>
  </si>
  <si>
    <t xml:space="preserve"> 13.01.04.02 </t>
  </si>
  <si>
    <t xml:space="preserve"> 13.01.04.03 </t>
  </si>
  <si>
    <t xml:space="preserve"> LSE004 </t>
  </si>
  <si>
    <t>FIXADOR TIPO ÔMEGA EM COBRE, L= 15 MM, C/ FUROS D= 5,5 MM E TRAVA P/ CABO DE 35 MM2, REF: TEL-833 OU SIMILAR (P/ SPDA)</t>
  </si>
  <si>
    <t xml:space="preserve"> 13.01.04.04 </t>
  </si>
  <si>
    <t xml:space="preserve"> JAC0035 </t>
  </si>
  <si>
    <t>PARA-RAIO TIPO FRANKLIN 350 MM, LATÃO CROMADO, PARA DESCIDA 1 CABO, C/ SUPORTE E CONECTORES P/ CABO TERRA, INCLUSIVE MASTRO AÇO GALVANIZADO 3 M X 2" E BASE</t>
  </si>
  <si>
    <t xml:space="preserve"> 13.01.04.05 </t>
  </si>
  <si>
    <t xml:space="preserve"> LSE006 </t>
  </si>
  <si>
    <t>TERMINAL A COMPRESSÃO PARA CABO 50 MM2 - FORNECIMENTO E INSTALAÇÃO</t>
  </si>
  <si>
    <t xml:space="preserve"> 13.01.04.06 </t>
  </si>
  <si>
    <t xml:space="preserve"> CM0182 </t>
  </si>
  <si>
    <t>TERMINAL A COMPRESSÃO PARA CABO 35 MM2 - FORNECIMENTO E INSTALAÇÃO (spda)</t>
  </si>
  <si>
    <t xml:space="preserve"> 13.01.04.07 </t>
  </si>
  <si>
    <t xml:space="preserve"> LSE007 </t>
  </si>
  <si>
    <t>CONDULETE EM ALUMÍNIO TIPO C 1", FIXADO EM PAREDE, COM CONECTOR DE MEDIÇÃO COM 4 PARAFUSOS</t>
  </si>
  <si>
    <t xml:space="preserve"> 13.01.04.08 </t>
  </si>
  <si>
    <t xml:space="preserve"> JAC0039 </t>
  </si>
  <si>
    <t>REMOÇÃO E REPOSIÇÃO DE MEIO-FIO</t>
  </si>
  <si>
    <t xml:space="preserve"> 13.01.04.09 </t>
  </si>
  <si>
    <t xml:space="preserve"> LSE008 </t>
  </si>
  <si>
    <t>BUCHA DE NYLON SEM ABA S6, COM PARAFUSO DE 4,20 X 40 MM EM ACO ZINCADO COM ROSCA SOBERBA, CABECA CHATA E FENDA PHILLIPS</t>
  </si>
  <si>
    <t xml:space="preserve"> 13.01.04.10 </t>
  </si>
  <si>
    <t xml:space="preserve"> LSE009 </t>
  </si>
  <si>
    <t>SOLDA EXOTÉRMICA, INCLUSO MOLDE PARA SOLDA EXOTÉRMICA TIPO X (CABO 50 MM2) - FORNECIMENTO E APLICAÇÃO</t>
  </si>
  <si>
    <t xml:space="preserve"> 13.01.04.11 </t>
  </si>
  <si>
    <t xml:space="preserve"> JAC0041 </t>
  </si>
  <si>
    <t>SOLDA EXOTÉRMICA, INCLUSO MOLDE PARA SOLDA EXOTÉRMICA TIPO T (CABO 35 MM2) - FORNECIMENTO E APLICAÇÃO</t>
  </si>
  <si>
    <t xml:space="preserve"> 13.01.04.12 </t>
  </si>
  <si>
    <t xml:space="preserve"> LSE010 </t>
  </si>
  <si>
    <t>FIXADOR CABO DE COBRE NU 35 MM2 EM TELHA DE FIBRA OU CIMENTO</t>
  </si>
  <si>
    <t xml:space="preserve"> 13.01.04.13 </t>
  </si>
  <si>
    <t xml:space="preserve"> LSE011 </t>
  </si>
  <si>
    <t>CABO DE COBRE NU 35 MM2, NÃO ENTERRADO, SEM ISOLADOR - FORNECIMENTO E INSTALAÇÃO</t>
  </si>
  <si>
    <t xml:space="preserve"> 13.01.05 </t>
  </si>
  <si>
    <t>INSTALAÇÃO ELÉTRICA PARA AR CONDICIONADO</t>
  </si>
  <si>
    <t xml:space="preserve"> 13.01.05.01 </t>
  </si>
  <si>
    <t xml:space="preserve"> JAC0177 </t>
  </si>
  <si>
    <t>CABO DE COBRE PP CORDPLAST 3 X 4,0 MM2, 450 / 750V - FORNECIMENTO E INSTALAÇÃO</t>
  </si>
  <si>
    <t xml:space="preserve"> 13.01.05.02 </t>
  </si>
  <si>
    <t xml:space="preserve"> 93673 </t>
  </si>
  <si>
    <t>DISJUNTOR TRIPOLAR TIPO DIN, CORRENTE NOMINAL DE 50A - FORNECIMENTO E INSTALAÇÃO. AF_10/2020</t>
  </si>
  <si>
    <t xml:space="preserve"> 13.01.05.03 </t>
  </si>
  <si>
    <t xml:space="preserve"> RC0026 </t>
  </si>
  <si>
    <t>CABO DE COBRE FLEXÍVEL ISOLADO, 25 MM², 0,6/1,0 KV, PARA REDE DE DISTRIBUIÇÃO DE ENERGIA ELÉTRICA DE BAIXA TENSÃO - FORNECIMENTO E INSTALAÇÃO.</t>
  </si>
  <si>
    <t xml:space="preserve"> 13.01.05.04 </t>
  </si>
  <si>
    <t xml:space="preserve"> IP0177 </t>
  </si>
  <si>
    <t>TERMINAL DE COMPRESSÃO PARA CABO DE 4 MM2 - FORNECIMENTO E INSTALAÇÃO</t>
  </si>
  <si>
    <t xml:space="preserve"> 13.01.05.05 </t>
  </si>
  <si>
    <t xml:space="preserve"> JAC0106 </t>
  </si>
  <si>
    <t>TERMINAL DE COMPRESSÃO PARA CABO DE 25 MM2 - FORNECIMENTO E INSTALAÇÃO</t>
  </si>
  <si>
    <t xml:space="preserve"> 13.01.05.06 </t>
  </si>
  <si>
    <t xml:space="preserve"> JAC0176 </t>
  </si>
  <si>
    <t>QUADRO QAC (CONFORME PROJETO MODIFICADO) - FORNECIMENTO E INSTALAÇÃO</t>
  </si>
  <si>
    <t xml:space="preserve"> 13.01.06 </t>
  </si>
  <si>
    <t>AUTOMAÇÃO PORTÃO</t>
  </si>
  <si>
    <t xml:space="preserve"> 13.01.06.01 </t>
  </si>
  <si>
    <t xml:space="preserve"> JAC0076 </t>
  </si>
  <si>
    <t>CONJUNTO DE AUTOMAÇÃO PARA ABERTURA DE PORTÕES - FORNECIMENTO E INSTALAÇÃO</t>
  </si>
  <si>
    <t xml:space="preserve"> 13.01.06.02 </t>
  </si>
  <si>
    <t xml:space="preserve"> JAC0077 </t>
  </si>
  <si>
    <t>CONTROLE REMOTO PARA CONJ AUTOMAÇÃO</t>
  </si>
  <si>
    <t xml:space="preserve"> 13.01.06.03 </t>
  </si>
  <si>
    <t xml:space="preserve"> 93663 </t>
  </si>
  <si>
    <t>DISJUNTOR BIPOLAR TIPO DIN, CORRENTE NOMINAL DE 25A - FORNECIMENTO E INSTALAÇÃO. AF_10/2020</t>
  </si>
  <si>
    <t xml:space="preserve"> 13.01.06.04 </t>
  </si>
  <si>
    <t xml:space="preserve"> 91929 </t>
  </si>
  <si>
    <t>CABO DE COBRE FLEXÍVEL ISOLADO, 4 MM², ANTI-CHAMA 0,6/1,0 KV, PARA CIRCUITOS TERMINAIS - FORNECIMENTO E INSTALAÇÃO. AF_12/2015</t>
  </si>
  <si>
    <t xml:space="preserve"> 13.01.06.05 </t>
  </si>
  <si>
    <t xml:space="preserve"> 91944 </t>
  </si>
  <si>
    <t>CAIXA RETANGULAR 4" X 4" BAIXA (0,30 M DO PISO), PVC, INSTALADA EM PAREDE - FORNECIMENTO E INSTALAÇÃO. AF_12/2015</t>
  </si>
  <si>
    <t xml:space="preserve"> 13.01.06.06 </t>
  </si>
  <si>
    <t xml:space="preserve"> 97891 </t>
  </si>
  <si>
    <t>CAIXA ENTERRADA ELÉTRICA RETANGULAR, EM ALVENARIA COM BLOCOS DE CONCRETO, FUNDO COM BRITA, DIMENSÕES INTERNAS: 0,4X0,4X0,4 M. AF_12/2020</t>
  </si>
  <si>
    <t xml:space="preserve"> 13.01.06.07 </t>
  </si>
  <si>
    <t xml:space="preserve"> 13.01.06.08 </t>
  </si>
  <si>
    <t xml:space="preserve"> 13.02 </t>
  </si>
  <si>
    <t>INSTALAÇÃO LÓGICA</t>
  </si>
  <si>
    <t xml:space="preserve"> 13.02.01 </t>
  </si>
  <si>
    <t xml:space="preserve"> 91864 </t>
  </si>
  <si>
    <t>ELETRODUTO RÍGIDO ROSCÁVEL, PVC, DN 32 MM (1"), PARA CIRCUITOS TERMINAIS, INSTALADO EM FORRO - FORNECIMENTO E INSTALAÇÃO. AF_12/2015</t>
  </si>
  <si>
    <t xml:space="preserve"> 13.02.02 </t>
  </si>
  <si>
    <t xml:space="preserve"> 91876 </t>
  </si>
  <si>
    <t>LUVA PARA ELETRODUTO, PVC, ROSCÁVEL, DN 32 MM (1"), PARA CIRCUITOS TERMINAIS, INSTALADA EM FORRO - FORNECIMENTO E INSTALAÇÃO. AF_12/2015</t>
  </si>
  <si>
    <t xml:space="preserve"> 13.02.03 </t>
  </si>
  <si>
    <t xml:space="preserve"> 91872 </t>
  </si>
  <si>
    <t>ELETRODUTO RÍGIDO ROSCÁVEL, PVC, DN 32 MM (1"), PARA CIRCUITOS TERMINAIS, INSTALADO EM PAREDE - FORNECIMENTO E INSTALAÇÃO. AF_12/2015</t>
  </si>
  <si>
    <t xml:space="preserve"> 13.02.04 </t>
  </si>
  <si>
    <t xml:space="preserve"> 91885 </t>
  </si>
  <si>
    <t>LUVA PARA ELETRODUTO, PVC, ROSCÁVEL, DN 32 MM (1"), PARA CIRCUITOS TERMINAIS, INSTALADA EM PAREDE - FORNECIMENTO E INSTALAÇÃO. AF_12/2015</t>
  </si>
  <si>
    <t xml:space="preserve"> 13.02.05 </t>
  </si>
  <si>
    <t xml:space="preserve"> 90447 </t>
  </si>
  <si>
    <t>RASGO EM ALVENARIA PARA ELETRODUTOS COM DIAMETROS MENORES OU IGUAIS A 40 MM. AF_05/2015</t>
  </si>
  <si>
    <t xml:space="preserve"> 13.02.06 </t>
  </si>
  <si>
    <t xml:space="preserve"> JAC0044 </t>
  </si>
  <si>
    <t>INSTALAÇÃO DE PONTO DE LÓGICA NA PAREDE H=0,30</t>
  </si>
  <si>
    <t xml:space="preserve"> 13.02.07 </t>
  </si>
  <si>
    <t xml:space="preserve"> 98297 </t>
  </si>
  <si>
    <t>CABO ELETRÔNICO CATEGORIA 6, INSTALADO EM EDIFICAÇÃO INSTITUCIONAL - FORNECIMENTO E INSTALAÇÃO. AF_11/2019</t>
  </si>
  <si>
    <t xml:space="preserve"> 13.02.08 </t>
  </si>
  <si>
    <t xml:space="preserve"> JAC0109 </t>
  </si>
  <si>
    <t>MÓDULO PARA TOMADA RJ-45 CAT.6</t>
  </si>
  <si>
    <t xml:space="preserve"> 13.02.09 </t>
  </si>
  <si>
    <t xml:space="preserve"> JAC0110 </t>
  </si>
  <si>
    <t>ELETRODUTO RÍGIDO ROSCÁVEL, PVC, DN 32 MM (1"), APARENTE  FORNECIMENTO E INSTALAÇÃO</t>
  </si>
  <si>
    <t xml:space="preserve"> 13.02.10 </t>
  </si>
  <si>
    <t xml:space="preserve"> JAC0111 </t>
  </si>
  <si>
    <t>ELETRODUTO RÍGIDO ROSCÁVEL, PVC, DN 40 MM (1 1/4"), APARENTE  FORNECIMENTO E INSTALAÇÃO</t>
  </si>
  <si>
    <t xml:space="preserve"> 13.02.11 </t>
  </si>
  <si>
    <t xml:space="preserve"> JAC0112 </t>
  </si>
  <si>
    <t>CAIXA DE PASSAGEM 30X30CM, APARENTE EM ALUMINIO P/ELETRICA - FORNECIMENTO E INSTALAÇÃO</t>
  </si>
  <si>
    <t xml:space="preserve"> 13.02.12 </t>
  </si>
  <si>
    <t xml:space="preserve"> JAC0113 </t>
  </si>
  <si>
    <t>RACK DE PISO 44 Us FECHADO COM LATERAIS E FUNDO DESMONTÁCEIS, CONFORME PROJETO - FORNECIMENTO E INSTALAÇÃO</t>
  </si>
  <si>
    <t xml:space="preserve"> 13.02.13 </t>
  </si>
  <si>
    <t xml:space="preserve"> JAC0114 </t>
  </si>
  <si>
    <t>PATCH CORD, CATEGORIA 6, EXTENSÃO DE 2,50 M (VERDE)</t>
  </si>
  <si>
    <t xml:space="preserve"> 13.02.14 </t>
  </si>
  <si>
    <t xml:space="preserve"> JAC0115 </t>
  </si>
  <si>
    <t>PATCH CORD, CATEGORIA 6, EXTENSÃO DE 2,50 M (VERMELHO)</t>
  </si>
  <si>
    <t xml:space="preserve"> 13.02.15 </t>
  </si>
  <si>
    <t xml:space="preserve"> JAC0116 </t>
  </si>
  <si>
    <t>FORNECIMENTO E INSTALAÇÃO DE NO-BREAK PADRÃO RACK 2Us 110/220V, 1,5KVA</t>
  </si>
  <si>
    <t xml:space="preserve"> 13.02.16 </t>
  </si>
  <si>
    <t xml:space="preserve"> JAC0117 </t>
  </si>
  <si>
    <t>CERTIFICAÇÃO DE REDE CAT 6</t>
  </si>
  <si>
    <t xml:space="preserve"> 13.02.17 </t>
  </si>
  <si>
    <t xml:space="preserve"> 91873 </t>
  </si>
  <si>
    <t>ELETRODUTO RÍGIDO ROSCÁVEL, PVC, DN 40 MM (1 1/4"), PARA CIRCUITOS TERMINAIS, INSTALADO EM PAREDE - FORNECIMENTO E INSTALAÇÃO. AF_03/2023</t>
  </si>
  <si>
    <t xml:space="preserve"> 13.02.18 </t>
  </si>
  <si>
    <t xml:space="preserve"> 13.02.19 </t>
  </si>
  <si>
    <t xml:space="preserve"> JAC0120 </t>
  </si>
  <si>
    <t>INSTALAÇÃO DE PONTO DE LÓGICA PARA CFTV H=2,30</t>
  </si>
  <si>
    <t xml:space="preserve"> 13.02.20 </t>
  </si>
  <si>
    <t xml:space="preserve"> JAC0121 </t>
  </si>
  <si>
    <t>CAIXA DE PASSAGEM 30X30CM, EMBUTIDA DE ALUMINIO P/ELETRICA - FORNECIMENTO E INSTALAÇÃO</t>
  </si>
  <si>
    <t xml:space="preserve"> 13.02.21 </t>
  </si>
  <si>
    <t xml:space="preserve"> JAC0122 </t>
  </si>
  <si>
    <t>CAIXA DE PASSAGEM 20X20CM, EMBUTIDA DE ALUMINIO P/ELETRICA - FORNECIMENTO E INSTALAÇÃO</t>
  </si>
  <si>
    <t xml:space="preserve"> 13.02.22 </t>
  </si>
  <si>
    <t xml:space="preserve"> 90466 </t>
  </si>
  <si>
    <t>CHUMBAMENTO LINEAR EM ALVENARIA PARA RAMAIS/DISTRIBUIÇÃO COM DIÂMETROS MENORES OU IGUAIS A 40 MM. AF_05/2015</t>
  </si>
  <si>
    <t xml:space="preserve"> 13.02.23 </t>
  </si>
  <si>
    <t xml:space="preserve"> 97622 </t>
  </si>
  <si>
    <t>DEMOLIÇÃO DE ALVENARIA DE BLOCO FURADO, DE FORMA MANUAL, SEM REAPROVEITAMENTO. AF_12/2017</t>
  </si>
  <si>
    <t xml:space="preserve"> 13.02.24 </t>
  </si>
  <si>
    <t xml:space="preserve"> JAC0037 </t>
  </si>
  <si>
    <t>FORNECIMENTO E INSTALAÇÃO DE ELETROCALHA PERFURADA 100 X   50 X 3000 MM (REF. MOPA OU SIMILAR) COM TAMPA</t>
  </si>
  <si>
    <t xml:space="preserve"> 13.03 </t>
  </si>
  <si>
    <t>INSTALAÇÃO ESGOTO - PCD</t>
  </si>
  <si>
    <t xml:space="preserve"> 13.03.01 </t>
  </si>
  <si>
    <t xml:space="preserve"> 13.03.02 </t>
  </si>
  <si>
    <t xml:space="preserve"> JAC0045 </t>
  </si>
  <si>
    <t>CONCRETO SIMPLES FABRICADO NA OBRA, FCK=15MPA, LANÇADO E ADENSADO</t>
  </si>
  <si>
    <t>M³</t>
  </si>
  <si>
    <t xml:space="preserve"> 13.03.03 </t>
  </si>
  <si>
    <t xml:space="preserve"> 89711 </t>
  </si>
  <si>
    <t>TUBO PVC, SERIE NORMAL, ESGOTO PREDIAL, DN 40 MM, FORNECIDO E INSTALADO EM RAMAL DE DESCARGA OU RAMAL DE ESGOTO SANITÁRIO. AF_08/2022</t>
  </si>
  <si>
    <t xml:space="preserve"> 13.03.04 </t>
  </si>
  <si>
    <t xml:space="preserve"> 89712 </t>
  </si>
  <si>
    <t>TUBO PVC, SERIE NORMAL, ESGOTO PREDIAL, DN 50 MM, FORNECIDO E INSTALADO EM RAMAL DE DESCARGA OU RAMAL DE ESGOTO SANITÁRIO. AF_08/2022</t>
  </si>
  <si>
    <t xml:space="preserve"> 13.03.05 </t>
  </si>
  <si>
    <t xml:space="preserve"> 89714 </t>
  </si>
  <si>
    <t>TUBO PVC, SERIE NORMAL, ESGOTO PREDIAL, DN 100 MM, FORNECIDO E INSTALADO EM RAMAL DE DESCARGA OU RAMAL DE ESGOTO SANITÁRIO. AF_08/2022</t>
  </si>
  <si>
    <t xml:space="preserve"> 13.03.06 </t>
  </si>
  <si>
    <t xml:space="preserve"> IP0134 </t>
  </si>
  <si>
    <t>CURVA 87° 30</t>
  </si>
  <si>
    <t xml:space="preserve"> 13.03.07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</si>
  <si>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</si>
  <si>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</si>
  <si>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13.03.08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</si>
  <si>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</si>
  <si>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</si>
  <si>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13.03.09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</si>
  <si>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</si>
  <si>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</si>
  <si>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13.03.10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</si>
  <si>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</si>
  <si>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</si>
  <si>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13.03.11 </t>
  </si>
  <si>
    <t xml:space="preserve"> JAC0047 </t>
  </si>
  <si>
    <t>CAIXA SIFONADA EM PVC, 100 X 150 X 50 MM, ACABAMENTO BRANCO, C/ GRELHA E PORTA GRELHA</t>
  </si>
  <si>
    <t xml:space="preserve"> 13.03.12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</si>
  <si>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</si>
  <si>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</si>
  <si>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13.03.13 </t>
  </si>
  <si>
    <t xml:space="preserve"> JAC0172 </t>
  </si>
  <si>
    <t>ATERRO MANUAL COM AREIA - ADENSADA COM ÁGUA</t>
  </si>
  <si>
    <t xml:space="preserve"> 13.04 </t>
  </si>
  <si>
    <t>INSTALAÇÃO ÁGUA FRIA</t>
  </si>
  <si>
    <t xml:space="preserve"> 13.04.01 </t>
  </si>
  <si>
    <t>ÁGUA FRIA - BANHEIRO PCD</t>
  </si>
  <si>
    <t xml:space="preserve"> 13.04.01.01 </t>
  </si>
  <si>
    <t xml:space="preserve"> 90443 </t>
  </si>
  <si>
    <t>RASGO EM ALVENARIA PARA RAMAIS/ DISTRIBUIÇÃO COM DIAMETROS MENORES OU IGUAIS A 40 MM. AF_05/2015</t>
  </si>
  <si>
    <t xml:space="preserve"> 13.04.01.02 </t>
  </si>
  <si>
    <t xml:space="preserve"> 13.04.01.03 </t>
  </si>
  <si>
    <t xml:space="preserve"> 89356 </t>
  </si>
  <si>
    <t>TUBO, PVC, SOLDÁVEL, DN 25MM, INSTALADO EM RAMAL OU SUB-RAMAL DE ÁGUA - FORNECIMENTO E INSTALAÇÃO. AF_06/2022</t>
  </si>
  <si>
    <t xml:space="preserve"> 13.04.01.04 </t>
  </si>
  <si>
    <t xml:space="preserve"> 89355 </t>
  </si>
  <si>
    <t>TUBO, PVC, SOLDÁVEL, DN 20MM, INSTALADO EM RAMAL OU SUB-RAMAL DE ÁGUA - FORNECIMENTO E INSTALAÇÃO. AF_06/2022</t>
  </si>
  <si>
    <t xml:space="preserve"> 13.04.01.05 </t>
  </si>
  <si>
    <t xml:space="preserve"> 89395 </t>
  </si>
  <si>
    <t>TE, PVC, SOLDÁVEL, DN 25MM, INSTALADO EM RAMAL OU SUB-RAMAL DE ÁGUA - FORNECIMENTO E INSTALAÇÃO. AF_06/2022</t>
  </si>
  <si>
    <t xml:space="preserve"> 13.04.01.06 </t>
  </si>
  <si>
    <t xml:space="preserve"> 89362 </t>
  </si>
  <si>
    <t>JOELHO 90 GRAUS, PVC, SOLDÁVEL, DN 25MM, INSTALADO EM RAMAL OU SUB-RAMAL DE ÁGUA - FORNECIMENTO E INSTALAÇÃO. AF_06/2022</t>
  </si>
  <si>
    <t xml:space="preserve"> 13.04.01.07 </t>
  </si>
  <si>
    <t xml:space="preserve"> 89397 </t>
  </si>
  <si>
    <t>TÊ DE REDUÇÃO, PVC, SOLDÁVEL, DN 25MM X 20MM, INSTALADO EM RAMAL OU SUB-RAMAL DE ÁGUA - FORNECIMENTO E INSTALAÇÃO. AF_06/2022</t>
  </si>
  <si>
    <t xml:space="preserve"> 13.04.01.08 </t>
  </si>
  <si>
    <t xml:space="preserve"> 89373 </t>
  </si>
  <si>
    <t>LUVA DE REDUÇÃO, PVC, SOLDÁVEL, DN 25MM X 20MM, INSTALADO EM RAMAL OU SUB-RAMAL DE ÁGUA - FORNECIMENTO E INSTALAÇÃO. AF_06/2022</t>
  </si>
  <si>
    <t xml:space="preserve"> 13.04.01.09 </t>
  </si>
  <si>
    <t xml:space="preserve"> IP0132 </t>
  </si>
  <si>
    <t>JOELHO 90 GRAUS COM BUCHA DE LATÃO, PVC, SOLDÁVEL, DN 20MM X 1/2", INSTALADO EM RAMAL OU SUB-RAMAL DE ÁGUA - FORNECIMENTO E INSTALAÇÃO. AF_12/2014</t>
  </si>
  <si>
    <t xml:space="preserve"> 13.04.01.10 </t>
  </si>
  <si>
    <t xml:space="preserve"> 89972 </t>
  </si>
  <si>
    <t>KIT DE REGISTRO DE GAVETA BRUTO DE LATÃO ¾", INCLUSIVE CONEXÕES, ROSCÁVEL, INSTALADO EM RAMAL DE ÁGUA FRIA - FORNECIMENTO E INSTALAÇÃO. AF_12/2014</t>
  </si>
  <si>
    <t xml:space="preserve"> 13.04.02 </t>
  </si>
  <si>
    <t>ÁGUA FRIA - RESERVATÓRIOS SUPERIORES</t>
  </si>
  <si>
    <t xml:space="preserve"> 13.04.02.01 </t>
  </si>
  <si>
    <t xml:space="preserve"> 94648 </t>
  </si>
  <si>
    <t>TUBO, PVC, SOLDÁVEL, DN  25 MM, INSTALADO EM RESERVAÇÃO DE ÁGUA DE EDIFICAÇÃO QUE POSSUA RESERVATÓRIO DE FIBRA/FIBROCIMENTO   FORNECIMENTO E INSTALAÇÃO. AF_06/2016</t>
  </si>
  <si>
    <t xml:space="preserve"> 13.04.02.02 </t>
  </si>
  <si>
    <t xml:space="preserve"> 94649 </t>
  </si>
  <si>
    <t>TUBO, PVC, SOLDÁVEL, DN 32 MM, INSTALADO EM RESERVAÇÃO DE ÁGUA DE EDIFICAÇÃO QUE POSSUA RESERVATÓRIO DE FIBRA/FIBROCIMENTO   FORNECIMENTO E INSTALAÇÃO. AF_06/2016</t>
  </si>
  <si>
    <t xml:space="preserve"> 13.04.02.03 </t>
  </si>
  <si>
    <t xml:space="preserve"> 94650 </t>
  </si>
  <si>
    <t>TUBO, PVC, SOLDÁVEL, DN 40 MM, INSTALADO EM RESERVAÇÃO DE ÁGUA DE EDIFICAÇÃO QUE POSSUA RESERVATÓRIO DE FIBRA/FIBROCIMENTO   FORNECIMENTO E INSTALAÇÃO. AF_06/2016</t>
  </si>
  <si>
    <t xml:space="preserve"> 13.04.02.04 </t>
  </si>
  <si>
    <t xml:space="preserve"> 94688 </t>
  </si>
  <si>
    <t>TÊ, PVC, SOLDÁVEL, DN  25 MM INSTALADO EM RESERVAÇÃO DE ÁGUA DE EDIFICAÇÃO QUE POSSUA RESERVATÓRIO DE FIBRA/FIBROCIMENTO   FORNECIMENTO E INSTALAÇÃO. AF_06/2016</t>
  </si>
  <si>
    <t xml:space="preserve"> 13.04.02.05 </t>
  </si>
  <si>
    <t xml:space="preserve"> 94693 </t>
  </si>
  <si>
    <t>TÊ DE REDUÇÃO, PVC, SOLDÁVEL, DN 40 MM X 32 MM, INSTALADO EM RESERVAÇÃO DE ÁGUA DE EDIFICAÇÃO QUE POSSUA RESERVATÓRIO DE FIBRA/FIBROCIMENTO   FORNECIMENTO E INSTALAÇÃO. AF_06/2016</t>
  </si>
  <si>
    <t xml:space="preserve"> 13.04.02.06 </t>
  </si>
  <si>
    <t xml:space="preserve"> 94692 </t>
  </si>
  <si>
    <t>TÊ, PVC, SOLDÁVEL, DN 40 MM INSTALADO EM RESERVAÇÃO DE ÁGUA DE EDIFICAÇÃO QUE POSSUA RESERVATÓRIO DE FIBRA/FIBROCIMENTO   FORNECIMENTO E INSTALAÇÃO. AF_06/2016</t>
  </si>
  <si>
    <t xml:space="preserve"> 13.04.02.07 </t>
  </si>
  <si>
    <t xml:space="preserve"> 89408 </t>
  </si>
  <si>
    <t>JOELHO 90 GRAUS, PVC, SOLDÁVEL, DN 25MM, INSTALADO EM RAMAL DE DISTRIBUIÇÃO DE ÁGUA - FORNECIMENTO E INSTALAÇÃO. AF_06/2022</t>
  </si>
  <si>
    <t xml:space="preserve"> 13.04.02.08 </t>
  </si>
  <si>
    <t xml:space="preserve"> 94676 </t>
  </si>
  <si>
    <t>JOELHO 90 GRAUS, PVC, SOLDÁVEL, DN 40 MM INSTALADO EM RESERVAÇÃO DE ÁGUA DE EDIFICAÇÃO QUE POSSUA RESERVATÓRIO DE FIBRA/FIBROCIMENTO   FORNECIMENTO E INSTALAÇÃO. AF_06/2016</t>
  </si>
  <si>
    <t xml:space="preserve"> 13.04.02.09 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</si>
  <si>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</si>
  <si>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</si>
  <si>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13.04.02.10 </t>
  </si>
  <si>
    <t xml:space="preserve"> 94705 </t>
  </si>
  <si>
    <t>ADAPTADOR COM FLANGE E ANEL DE VEDAÇÃO, PVC, SOLDÁVEL, DN 40 MM X 1 1/4 , INSTALADO EM RESERVAÇÃO DE ÁGUA DE EDIFICAÇÃO QUE POSSUA RESERVATÓRIO DE FIBRA/FIBROCIMENTO   FORNECIMENTO E INSTALAÇÃO. AF_06/2016</t>
  </si>
  <si>
    <t xml:space="preserve"> 13.04.02.11 </t>
  </si>
  <si>
    <t xml:space="preserve"> 94796 </t>
  </si>
  <si>
    <t>TORNEIRA DE BOIA PARA CAIXA D'ÁGUA, ROSCÁVEL, 3/4" - FORNECIMENTO E INSTALAÇÃO. AF_08/2021</t>
  </si>
  <si>
    <t xml:space="preserve"> 13.04.02.12 </t>
  </si>
  <si>
    <t xml:space="preserve"> 94495 </t>
  </si>
  <si>
    <t>REGISTRO DE GAVETA BRUTO, LATÃO, ROSCÁVEL, 1" - FORNECIMENTO E INSTALAÇÃO. AF_08/2021</t>
  </si>
  <si>
    <t xml:space="preserve"> 13.04.02.13 </t>
  </si>
  <si>
    <t xml:space="preserve"> 94496 </t>
  </si>
  <si>
    <t>REGISTRO DE GAVETA BRUTO, LATÃO, ROSCÁVEL, 1 1/4" - FORNECIMENTO E INSTALAÇÃO. AF_08/2021</t>
  </si>
  <si>
    <t xml:space="preserve"> 13.04.02.14 </t>
  </si>
  <si>
    <t xml:space="preserve"> 94497 </t>
  </si>
  <si>
    <t>REGISTRO DE GAVETA BRUTO, LATÃO, ROSCÁVEL, 1 1/2" - FORNECIMENTO E INSTALAÇÃO. AF_08/2021</t>
  </si>
  <si>
    <t xml:space="preserve"> 13.04.02.15 </t>
  </si>
  <si>
    <t xml:space="preserve"> 102608 </t>
  </si>
  <si>
    <t>CAIXA D´ÁGUA EM POLIETILENO, 1500 LITROS - FORNECIMENTO E INSTALAÇÃO. AF_06/2021</t>
  </si>
  <si>
    <t xml:space="preserve"> 13.04.03 </t>
  </si>
  <si>
    <t>LOUÇAS E METAIS SANITARIOS</t>
  </si>
  <si>
    <t xml:space="preserve"> 13.04.03.01 </t>
  </si>
  <si>
    <t xml:space="preserve"> 86914 </t>
  </si>
  <si>
    <t>TORNEIRA CROMADA 1/2 OU 3/4 PARA TANQUE, PADRÃO MÉDIO - FORNECIMENTO E INSTALAÇÃO. AF_01/2020</t>
  </si>
  <si>
    <t xml:space="preserve"> 13.04.03.02 </t>
  </si>
  <si>
    <t xml:space="preserve"> CM0044 </t>
  </si>
  <si>
    <t>LAVATÓRIO  LOUÇA COM COLUNA SUSPENSA VOGUE PLUS, COR BRANCO, INCLUSO VÁLVULA EM METAL CROMADO, SIFÃO DE COPO EM METAL CROMADO E ENGATE FLEXÍVEL 40 CM EM METAL CROMADO - FORNECIMENTO E INSTALAÇÃO</t>
  </si>
  <si>
    <t xml:space="preserve"> 13.04.03.03 </t>
  </si>
  <si>
    <t xml:space="preserve"> IP0102 </t>
  </si>
  <si>
    <t>BACIA SANITÁRIA SIFONADA COM CAIXA ACOPLADA, LOUÇA BRANCA, LINHA IZY, INCLUSO ENGATE FLEXÍVEL 40 CM EM METAL CROMADO - FORNECIMENTO E INSTALAÇÃO</t>
  </si>
  <si>
    <t xml:space="preserve"> 13.04.03.04 </t>
  </si>
  <si>
    <t xml:space="preserve"> CM0055 </t>
  </si>
  <si>
    <t>TORNEIRA CROMADA DE PAREDE, BICA MÓVEL, COM AREJADOR 1/2 OU 3/4 PARA PIA DE COZINHA (REF 1159.C37) - FORNECIMENTO E INSTALAÇÃO</t>
  </si>
  <si>
    <t xml:space="preserve"> 13.04.03.05 </t>
  </si>
  <si>
    <t xml:space="preserve"> JAC0049 </t>
  </si>
  <si>
    <t>ESPELHO CRISTAL 4 MM, BISOTADO COM PARAFUSOS DE FIXAÇÃO- FORNECIMENTO E INSTALAÇÃO</t>
  </si>
  <si>
    <t xml:space="preserve"> 13.04.03.06 </t>
  </si>
  <si>
    <t xml:space="preserve"> IP0105 </t>
  </si>
  <si>
    <t>DISPENSER PAPEL TOALHA INTERFOLHADO REF. NOBRE CITY - FORNECIMENTO E INSTALAÇÃO</t>
  </si>
  <si>
    <t xml:space="preserve"> 13.04.03.07 </t>
  </si>
  <si>
    <t xml:space="preserve"> IP0108 </t>
  </si>
  <si>
    <t>BACIA SANITÁRIA SIFONADA COM CAIXA ACOPLADA, LOUÇA BRANCA, LINHA IZY CONFORTO (SEM ABERTURA FRONTAL), INCLUSO ENGATE FLEXÍVEL 40 CM EM METAL CROMADO - FORNECIMENTO E INSTALAÇÃO</t>
  </si>
  <si>
    <t xml:space="preserve"> 13.04.03.08 </t>
  </si>
  <si>
    <t xml:space="preserve"> JAC0051 </t>
  </si>
  <si>
    <t>DISPENSER PAPEL HIGIÊNICO EM ROLO, ABS  - FORNECIMENTO E INSTALAÇÃO</t>
  </si>
  <si>
    <t xml:space="preserve"> 13.04.03.09 </t>
  </si>
  <si>
    <t xml:space="preserve"> JAC0052 </t>
  </si>
  <si>
    <t>CABIDE COM ACABAMENTO CROMADO, LINHA IZY-DECA- FORNECIMENTO E INSTALAÇÃO</t>
  </si>
  <si>
    <t xml:space="preserve"> 13.04.03.10 </t>
  </si>
  <si>
    <t xml:space="preserve"> JAC0053 </t>
  </si>
  <si>
    <t>BANCADA DE GRANITO VERDE UBATUBA DML E COPA</t>
  </si>
  <si>
    <t xml:space="preserve"> 13.04.03.11 </t>
  </si>
  <si>
    <t xml:space="preserve"> IP0125 </t>
  </si>
  <si>
    <t>TORNEIRA P/ LAVATÓRIO MESA FECHAMENTO AUTOMÁTICO DN 15 DECAMATIC 1173.C.CONF - FORNECIMENTO E INSTALAÇÃO</t>
  </si>
  <si>
    <t xml:space="preserve"> 13.04.03.12 </t>
  </si>
  <si>
    <t xml:space="preserve"> JAC0055 </t>
  </si>
  <si>
    <t>TANQUE DE INOX, INCLUINDO ACESSORIOS - FORNECIMENTO E INSTALAÇÃO</t>
  </si>
  <si>
    <t xml:space="preserve"> 13.04.03.13 </t>
  </si>
  <si>
    <t xml:space="preserve"> 89986 </t>
  </si>
  <si>
    <t>REGISTRO DE GAVETA BRUTO, LATÃO, ROSCÁVEL, 1/2", COM ACABAMENTO E CANOPLA CROMADOS - FORNECIMENTO E INSTALAÇÃO. AF_08/2021</t>
  </si>
  <si>
    <t xml:space="preserve"> 13.04.03.14 </t>
  </si>
  <si>
    <t xml:space="preserve"> 100868 </t>
  </si>
  <si>
    <t>BARRA DE APOIO RETA, EM ACO INOX POLIDO, COMPRIMENTO 80 CM,  FIXADA NA PAREDE - FORNECIMENTO E INSTALAÇÃO. AF_01/2020</t>
  </si>
  <si>
    <t xml:space="preserve"> 13.04.03.15 </t>
  </si>
  <si>
    <t xml:space="preserve"> JAC0056 </t>
  </si>
  <si>
    <t>BARRA DE APOIO PARA LAVATÓRIO, FIXA CONSTITUIDA DE DUAS BARRAS LATERAIS EM "U" EM AÇO INOX D=1 1/4" INCLUSIVE CANOPLAS -FORNECIMENTO E INSTALAÇÃO</t>
  </si>
  <si>
    <t xml:space="preserve"> 13.04.03.16 </t>
  </si>
  <si>
    <t xml:space="preserve"> JAC0057 </t>
  </si>
  <si>
    <t>BARRA DE APOIO RETA 40 CM EM AÇO INOX POLIDO BRLHANTE L=40CM D= 1 1/4" INCLUSIVE CANOPLAS - FORNECIMENTO E INSTALAÇÃO</t>
  </si>
  <si>
    <t xml:space="preserve"> 13.04.03.17 </t>
  </si>
  <si>
    <t xml:space="preserve"> JAC0058 </t>
  </si>
  <si>
    <t>ASSENTO SANITÁRIO PARA VASO EM POLIESTER, DECA AP23 (OU SIMILAR) FORNECIMENTO E INSTALACAO.</t>
  </si>
  <si>
    <t xml:space="preserve"> 13.04.03.18 </t>
  </si>
  <si>
    <t xml:space="preserve"> 13.04.03.19 </t>
  </si>
  <si>
    <t xml:space="preserve"> JAC0068 </t>
  </si>
  <si>
    <t>DISPENSER SABONETE LIQUIDO , ABS - FORNECIMENTO E INSTALAÇÃO</t>
  </si>
  <si>
    <t xml:space="preserve"> 13.04.03.20 </t>
  </si>
  <si>
    <t xml:space="preserve"> JAC0146 </t>
  </si>
  <si>
    <t>TORNEIRA CROMADA PARA USO GERAL, PADRÃO MEDIO- FORNECIMENTO E INSTALAÇÃO</t>
  </si>
  <si>
    <t xml:space="preserve"> 13.04.03.21 </t>
  </si>
  <si>
    <t xml:space="preserve"> JAC0155 </t>
  </si>
  <si>
    <t>DUCHA HIGIÊNICA SEM REGISTRO, CROMADO REF 1983C.ACT-  FORNECIMENTO E INSTALAÇÃO</t>
  </si>
  <si>
    <t xml:space="preserve"> 13.04.03.22 </t>
  </si>
  <si>
    <t xml:space="preserve"> JAC0178 </t>
  </si>
  <si>
    <t>DUCHA HIGIÊNICA COM REGISTRO, CROMADO -  FORNECIMENTO E INSTALAÇÃO</t>
  </si>
  <si>
    <t xml:space="preserve"> 13.05 </t>
  </si>
  <si>
    <t>INSTALAÇÃO PROTEÇÃO CONTRA INCÊNDIO</t>
  </si>
  <si>
    <t xml:space="preserve"> 13.05.01 </t>
  </si>
  <si>
    <t>SISTEMA DE DETECÇÃO E ALARMES</t>
  </si>
  <si>
    <t xml:space="preserve"> 13.05.01.01 </t>
  </si>
  <si>
    <t xml:space="preserve"> JAC0059 </t>
  </si>
  <si>
    <t>DETECTOR DE FUMAÇA ÓPTICO ENDEREÇÁVEL, MODELO VRE-F, MARCA VERIN OU SIMILAR</t>
  </si>
  <si>
    <t xml:space="preserve"> 13.05.01.02 </t>
  </si>
  <si>
    <t xml:space="preserve"> JAC0138 </t>
  </si>
  <si>
    <t>DETECTOR DE TEMPERATURA TERMOVELOCÍMETRICO ENDEREÇÁVEL, MODELO VRE-T, MARCA VERIN OU SIMILAR</t>
  </si>
  <si>
    <t xml:space="preserve"> 13.05.01.03 </t>
  </si>
  <si>
    <t xml:space="preserve"> JAC0060 </t>
  </si>
  <si>
    <t>ACIONADOR MANUAL ENDEREÇAVEL - MODELO AME-2 DA VERIN OU SIMILAR, TIPO "APERTE AQUI"</t>
  </si>
  <si>
    <t xml:space="preserve"> 13.05.01.04 </t>
  </si>
  <si>
    <t xml:space="preserve"> JAC0061 </t>
  </si>
  <si>
    <t>SIRENE AÚDIOVISUAL ENDEREÇAVEL, 120DB, PARA ALARME DE INCÊNDIO</t>
  </si>
  <si>
    <t xml:space="preserve"> 13.05.01.05 </t>
  </si>
  <si>
    <t xml:space="preserve"> JAC0062 </t>
  </si>
  <si>
    <t>CENTRAL DE ALARME E DETECÇÃO DE INCENDIO, CAPACIDADE: 8 LAÇOS, COM 2 LINHAS, MOD.VR-8L, VERIN OU SIMILAR</t>
  </si>
  <si>
    <t xml:space="preserve"> 13.05.01.06 </t>
  </si>
  <si>
    <t xml:space="preserve"> JAC0064 </t>
  </si>
  <si>
    <t>CABO DE COBRE FLEXÍVEL, BLINDADO COM FITA DE COBRE, 2 X 1,5 MM2, TENSÃO 1KV</t>
  </si>
  <si>
    <t xml:space="preserve"> 13.05.01.07 </t>
  </si>
  <si>
    <t xml:space="preserve"> JAC0065 </t>
  </si>
  <si>
    <t>LUMINÁRIA DE EMERGÊNCIA, COM 30 LÂMPADAS LED DE 2 W, SEM REATOR - FORNECIMENTO E INSTALAÇÃO. AF_02/2020</t>
  </si>
  <si>
    <t xml:space="preserve"> 13.05.01.08 </t>
  </si>
  <si>
    <t xml:space="preserve"> JAC0139 </t>
  </si>
  <si>
    <t>LUMINARIA LUZ EMERGENCIA LED 1200 LUMENS 2 FAROIS SEGURIMAX</t>
  </si>
  <si>
    <t xml:space="preserve"> 13.05.02 </t>
  </si>
  <si>
    <t>SINALIZAÇÃO</t>
  </si>
  <si>
    <t xml:space="preserve"> 13.05.02.01 </t>
  </si>
  <si>
    <t xml:space="preserve"> IP0123 </t>
  </si>
  <si>
    <t>PLACA DE SINALIZAÇÃO DE EMERGÊNCIA EM PVC EXPANDIDO BRANCO,DE 2MM DE ESPESSURA COM SÍMBOLO EM FORMATO RETANGULAR,COM APLICAÇÃO EM VINIL ,FUNDO NA COR VERMELHO COM PICTOGRAMA FOTOLUMINESCENTE. DIMENSÕES: L = 26X13CM - FORNECIMENTO E INSTALAÇÃO</t>
  </si>
  <si>
    <t xml:space="preserve"> 13.05.02.02 </t>
  </si>
  <si>
    <t xml:space="preserve"> JAC0070 </t>
  </si>
  <si>
    <t>PLACA DE SINALIZACAO DE SEGURANCA CONTRA INCENDIO, FOTOLUMINESCENTE, RETANGULAR, *20 X 40* CM, EM PVC *2* MM ANTI-CHAMAS (SIMBOLOS, CORES E PICTOGRAMAS CONFORME NBR 13434) – FORNECIMENTO E INSTALAÇÃO</t>
  </si>
  <si>
    <t xml:space="preserve"> 13.05.02.03 </t>
  </si>
  <si>
    <t xml:space="preserve"> IP0124 </t>
  </si>
  <si>
    <t>PLACA DE SINALIZAÇÃO DE EMERGÊNCIA EM PVC EXPANDIDO BRANCO,DE 2MM DE ESPESSURA COM SÍMBOLO EM FORMATO QUADRADO,COM APLICAÇÃO EM VINIL ,FUNDO NA COR VERMELHO COM PICTOGRAMA FOTOLUMINESCENTE.DIMENSÕES: L = 20x20CM - EQUIPAMENTOS - FORNECIMENTO E INSTALAÇÃO</t>
  </si>
  <si>
    <t xml:space="preserve"> 13.05.02.04 </t>
  </si>
  <si>
    <t xml:space="preserve"> 102492 </t>
  </si>
  <si>
    <t>PINTURA DE PISO COM TINTA ACRÍLICA, APLICAÇÃO MANUAL, 3 DEMÃOS, INCLUSO FUNDO PREPARADOR. AF_05/2021</t>
  </si>
  <si>
    <t xml:space="preserve"> 13.05.03 </t>
  </si>
  <si>
    <t>EXTINTORES</t>
  </si>
  <si>
    <t xml:space="preserve"> 13.05.03.01 </t>
  </si>
  <si>
    <t xml:space="preserve"> 101907 </t>
  </si>
  <si>
    <t>EXTINTOR DE INCÊNDIO PORTÁTIL COM CARGA DE CO2 DE 6 KG, CLASSE BC - FORNECIMENTO E INSTALAÇÃO. AF_10/2020_PE</t>
  </si>
  <si>
    <t xml:space="preserve"> 13.05.03.02 </t>
  </si>
  <si>
    <t xml:space="preserve"> JAC0140 </t>
  </si>
  <si>
    <t>EXTINTOR DE INCÊNDIO PORTÁTIL COM CARGA DE PÓ QUIMICO 6 KG, CLASSE ABC - FORNECIMENTO E INSTALAÇÃO.</t>
  </si>
  <si>
    <t xml:space="preserve"> 13.06 </t>
  </si>
  <si>
    <t>INSTALAÇÃO CLIMATIZAÇÃO</t>
  </si>
  <si>
    <t xml:space="preserve"> 13.06.01 </t>
  </si>
  <si>
    <t>INFRAESTRUTURA INSTALAÇÃO CLIMATIZAÇÃO</t>
  </si>
  <si>
    <t xml:space="preserve"> 13.06.01.01 </t>
  </si>
  <si>
    <t xml:space="preserve"> 103250 </t>
  </si>
  <si>
    <t>AR CONDICIONADO SPLIT INVERTER, HI-WALL (PAREDE), 18000 BTU/H, CICLO FRIO - FORNECIMENTO E INSTALAÇÃO. AF_11/2021_PE</t>
  </si>
  <si>
    <t xml:space="preserve"> 13.06.01.02 </t>
  </si>
  <si>
    <t xml:space="preserve"> 103244 </t>
  </si>
  <si>
    <t>AR CONDICIONADO SPLIT INVERTER, HI-WALL (PAREDE), 9000 BTU/H, CICLO FRIO - FORNECIMENTO E INSTALAÇÃO. AF_11/2021_PE</t>
  </si>
  <si>
    <t xml:space="preserve"> 13.06.01.03 </t>
  </si>
  <si>
    <t xml:space="preserve"> 103261 </t>
  </si>
  <si>
    <t>AR CONDICIONADO SPLIT INVERTER, PISO TETO, 36000 BTU/H, CICLO FRIO - FORNECIMENTO E INSTALAÇÃO. AF_11/2021_PE</t>
  </si>
  <si>
    <t xml:space="preserve"> 13.06.01.04 </t>
  </si>
  <si>
    <t xml:space="preserve"> JAC0125 </t>
  </si>
  <si>
    <t>FORNECIMENTO E INSTALAÇÃO DE VENTILADOR DE PAREDE 60 CM DE DIÂMETRO OSCILANTE COM CONTROLE DE VELOCIDADE</t>
  </si>
  <si>
    <t xml:space="preserve"> 13.06.01.05 </t>
  </si>
  <si>
    <t xml:space="preserve"> JAC0124 </t>
  </si>
  <si>
    <t>CORTINA DE AR COMERCIAL DUGOLD 2,00M COM CONTROLE REMOTO 220</t>
  </si>
  <si>
    <t xml:space="preserve"> 13.06.01.06 </t>
  </si>
  <si>
    <t xml:space="preserve"> 103290 </t>
  </si>
  <si>
    <t>TUBO EM COBRE FLEXÍVEL, DN 3/8", COM ISOLAMENTO, INSTALADO EM FORRO, PARA RAMAL DE ALIMENTAÇÃO DE AR CONDICIONADO, INCLUSO FIXADOR. AF_11/2021</t>
  </si>
  <si>
    <t xml:space="preserve"> 13.06.01.07 </t>
  </si>
  <si>
    <t xml:space="preserve"> 103289 </t>
  </si>
  <si>
    <t>TUBO EM COBRE FLEXÍVEL, DN 1/4", COM ISOLAMENTO, INSTALADO EM FORRO, PARA RAMAL DE ALIMENTAÇÃO DE AR CONDICIONADO, INCLUSO FIXADOR. AF_11/2021</t>
  </si>
  <si>
    <t xml:space="preserve"> 13.06.01.08 </t>
  </si>
  <si>
    <t xml:space="preserve"> 91192 </t>
  </si>
  <si>
    <t>CHUMBAMENTO PONTUAL EM PASSAGEM DE TUBO COM DIÂMETRO MAIOR QUE 75 MM. AF_05/2015</t>
  </si>
  <si>
    <t xml:space="preserve"> 13.06.01.09 </t>
  </si>
  <si>
    <t xml:space="preserve"> JAC0128 </t>
  </si>
  <si>
    <t>TUBULAÇÃO EM COBRE Ø 1/2",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</si>
  <si>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13.06.01.10 </t>
  </si>
  <si>
    <t xml:space="preserve"> JAC0127 </t>
  </si>
  <si>
    <t>TUBULAÇÃO EM COBRE Ø 3/4", PARA INTERLIGAÇÃO DE CONDENSADOR/EVAPORADOR, INCLUSIVE ISOLAMENTO TÉRMICO ELASTOMÉRICO 19MM. MULTIKITS, ALIMENTAÇÃO ELÉTRICA, CONEXÕES E FIXAÇÕES (INFRAESTRUTURA P/ SISTEMA DE CLIMATIZAÇÃO VRV) - FORNECIMENTO E INSTALAÇÃO</t>
  </si>
  <si>
    <t xml:space="preserve"> 13.06.01.11 </t>
  </si>
  <si>
    <t xml:space="preserve"> JAC0142 </t>
  </si>
  <si>
    <t>CABO DE COBRE PP CORDPLAST 4 X 1,5 MM2, 450 /750 V - FORNECIMENTO E INSTALAÇÃO</t>
  </si>
  <si>
    <t xml:space="preserve"> 13.06.01.12 </t>
  </si>
  <si>
    <t xml:space="preserve"> JACP010434 </t>
  </si>
  <si>
    <t>EXAUSTOR MEGA34, DA SICFLUX OU SIMILAR - FORNECIMENTO E INSTALAÇÃO</t>
  </si>
  <si>
    <t xml:space="preserve"> 13.06.01.13 </t>
  </si>
  <si>
    <t xml:space="preserve"> 90439 </t>
  </si>
  <si>
    <t>FURO EM CONCRETO PARA DIÂMETROS MENORES OU IGUAIS A 40 MM. AF_05/2015</t>
  </si>
  <si>
    <t xml:space="preserve"> 13.06.01.14 </t>
  </si>
  <si>
    <t xml:space="preserve"> 91190 </t>
  </si>
  <si>
    <t>CHUMBAMENTO PONTUAL EM PASSAGEM DE TUBO COM DIÂMETRO MENOR OU IGUAL A 40 MM. AF_05/2015</t>
  </si>
  <si>
    <t xml:space="preserve"> 13.06.01.15 </t>
  </si>
  <si>
    <t xml:space="preserve"> 13.06.01.16 </t>
  </si>
  <si>
    <t xml:space="preserve"> 13.06.01.17 </t>
  </si>
  <si>
    <t xml:space="preserve"> JAC0214 </t>
  </si>
  <si>
    <t>SUPORTE PARA CONDENSADOR 500mm</t>
  </si>
  <si>
    <t xml:space="preserve"> 13.06.01.18 </t>
  </si>
  <si>
    <t xml:space="preserve"> 90438 </t>
  </si>
  <si>
    <t>FURO EM ALVENARIA PARA DIÂMETROS MAIORES QUE 75 MM. AF_05/2015</t>
  </si>
  <si>
    <t xml:space="preserve"> 13.06.01.19 </t>
  </si>
  <si>
    <t xml:space="preserve"> 90444 </t>
  </si>
  <si>
    <t>RASGO EM CONTRAPISO PARA RAMAIS/ DISTRIBUIÇÃO COM DIÂMETROS MENORES OU IGUAIS A 40 MM. AF_05/2015</t>
  </si>
  <si>
    <t xml:space="preserve"> 13.06.01.20 </t>
  </si>
  <si>
    <t xml:space="preserve"> 90468 </t>
  </si>
  <si>
    <t>CHUMBAMENTO LINEAR EM CONTRAPISO PARA RAMAIS/DISTRIBUIÇÃO COM DIÂMETROS MENORES OU IGUAIS A 40 MM. AF_05/2015</t>
  </si>
  <si>
    <t xml:space="preserve"> 13.06.02 </t>
  </si>
  <si>
    <t>SISTEMA DE DRENAGEM E COLETA DE CONDENSADOS</t>
  </si>
  <si>
    <t xml:space="preserve"> 13.06.02.01 </t>
  </si>
  <si>
    <t xml:space="preserve"> 89865 </t>
  </si>
  <si>
    <t>TUBO, PVC, SOLDÁVEL, DN 25MM, INSTALADO EM DRENO DE AR-CONDICIONADO - FORNECIMENTO E INSTALAÇÃO. AF_08/2022</t>
  </si>
  <si>
    <t xml:space="preserve"> 13.06.02.02 </t>
  </si>
  <si>
    <t xml:space="preserve"> 89866 </t>
  </si>
  <si>
    <t>JOELHO 90 GRAUS, PVC, SOLDÁVEL, DN 25MM, INSTALADO EM DRENO DE AR-CONDICIONADO - FORNECIMENTO E INSTALAÇÃO. AF_08/2022</t>
  </si>
  <si>
    <t xml:space="preserve"> 13.06.02.03 </t>
  </si>
  <si>
    <t xml:space="preserve"> 89868 </t>
  </si>
  <si>
    <t>LUVA, PVC, SOLDÁVEL, DN 25MM, INSTALADO EM DRENO DE AR-CONDICIONADO - FORNECIMENTO E INSTALAÇÃO. AF_08/2022</t>
  </si>
  <si>
    <t xml:space="preserve"> 13.06.02.04 </t>
  </si>
  <si>
    <t xml:space="preserve"> 89869 </t>
  </si>
  <si>
    <t>TE, PVC, SOLDÁVEL, DN 25MM, INSTALADO EM DRENO DE AR-CONDICIONADO - FORNECIMENTO E INSTALAÇÃO. AF_08/2022</t>
  </si>
  <si>
    <t xml:space="preserve"> 13.06.02.05 </t>
  </si>
  <si>
    <t xml:space="preserve"> JAC0180 </t>
  </si>
  <si>
    <t>FORNECIMENTO E INSTALAÇÃO DE TUBO DE BORRACHA ESPONJOSA BLINDADA BRANCA OU CINZA DIAMENTRO 1"</t>
  </si>
  <si>
    <t xml:space="preserve"> 13.06.02.06 </t>
  </si>
  <si>
    <t xml:space="preserve"> 90436 </t>
  </si>
  <si>
    <t>FURO EM ALVENARIA PARA DIÂMETROS MENORES OU IGUAIS A 40 MM. AF_05/2015</t>
  </si>
  <si>
    <t xml:space="preserve"> 13.06.02.07 </t>
  </si>
  <si>
    <t xml:space="preserve"> 13.07 </t>
  </si>
  <si>
    <t>ÁGUAS PLUVIAIS</t>
  </si>
  <si>
    <t xml:space="preserve"> 13.07.01 </t>
  </si>
  <si>
    <t>DRENAGEM ÁGUA PLUVIAL (LAJE IMPERMEABILIZADA)</t>
  </si>
  <si>
    <t xml:space="preserve"> 13.07.01.01 </t>
  </si>
  <si>
    <t xml:space="preserve"> 99250 </t>
  </si>
  <si>
    <t>CAIXA ENTERRADA HIDRÁULICA RETANGULAR EM ALVENARIA COM TIJOLOS CERÂMICOS MACIÇOS, DIMENSÕES INTERNAS: 0,3X0,3X0,3 M PARA REDE DE DRENAGEM. AF_12/2020</t>
  </si>
  <si>
    <t xml:space="preserve"> 13.07.01.02 </t>
  </si>
  <si>
    <t xml:space="preserve"> JAC0129 </t>
  </si>
  <si>
    <t>RALO HEMISFÉRICO EM FOFO, TIPO ABACAXI Ø 75 MM - FORNECIMENTO E INSTALAÇÃO</t>
  </si>
  <si>
    <t xml:space="preserve"> 13.07.01.03 </t>
  </si>
  <si>
    <t xml:space="preserve"> JAC0130 </t>
  </si>
  <si>
    <t>RALO HEMISFÉRICO EM FOFO, TIPO ABACAXI Ø 100MM - FORNECIMENTO E INSTALAÇÃO</t>
  </si>
  <si>
    <t xml:space="preserve"> 13.07.01.04 </t>
  </si>
  <si>
    <t xml:space="preserve"> JAC0132 </t>
  </si>
  <si>
    <t>REDUÇÃO EXCÊNTRICA, PVC, SERIE R, ÁGUA PLUVIAL, DN 75 X 50 MM, JUNTA ELÁSTICA, FORNECIDO E INSTALADO EM CONDUTORES VERTICAIS DE ÁGUAS PLUVIAIS</t>
  </si>
  <si>
    <t xml:space="preserve"> 13.07.01.05 </t>
  </si>
  <si>
    <t xml:space="preserve"> JAC0131 </t>
  </si>
  <si>
    <t>JOELHO 45 GRAUS, PVC, SERIE R, AGUA PLUVIAL, DN 50MM, JUNTA ELASTICA, FORNECIDO E INSTALADO EM CONDUTORES VERTICAIS DE AGUAS PLUVIAIS</t>
  </si>
  <si>
    <t xml:space="preserve"> 13.07.01.06 </t>
  </si>
  <si>
    <t xml:space="preserve"> 89509 </t>
  </si>
  <si>
    <t>TUBO PVC, SÉRIE R, ÁGUA PLUVIAL, DN 50 MM, FORNECIDO E INSTALADO EM RAMAL DE ENCAMINHAMENTO. AF_06/2022</t>
  </si>
  <si>
    <t xml:space="preserve"> 13.07.01.07 </t>
  </si>
  <si>
    <t xml:space="preserve"> 90440 </t>
  </si>
  <si>
    <t>FURO EM CONCRETO PARA DIÂMETROS MAIORES QUE 40 MM E MENORES OU IGUAIS A 75 MM. AF_05/2015</t>
  </si>
  <si>
    <t xml:space="preserve"> 13.07.01.08 </t>
  </si>
  <si>
    <t xml:space="preserve"> 90441 </t>
  </si>
  <si>
    <t>FURO EM CONCRETO PARA DIÂMETROS MAIORES QUE 75 MM. AF_05/2015</t>
  </si>
  <si>
    <t xml:space="preserve"> 13.07.01.09 </t>
  </si>
  <si>
    <t xml:space="preserve"> 13.07.01.10 </t>
  </si>
  <si>
    <t xml:space="preserve"> 13.07.01.11 </t>
  </si>
  <si>
    <t xml:space="preserve"> 98679 </t>
  </si>
  <si>
    <t>PISO CIMENTADO, TRAÇO 1:3 (CIMENTO E AREIA), ACABAMENTO LISO, ESPESSURA 2,0 CM, PREPARO MECÂNICO DA ARGAMASSA. AF_09/2020</t>
  </si>
  <si>
    <t xml:space="preserve"> 14 </t>
  </si>
  <si>
    <t>ÁREA EXTERNA</t>
  </si>
  <si>
    <t xml:space="preserve"> 14.01 </t>
  </si>
  <si>
    <t>ESCADA DE MARINHEIRO</t>
  </si>
  <si>
    <t xml:space="preserve"> 14.01.01 </t>
  </si>
  <si>
    <t xml:space="preserve"> JAC0072 </t>
  </si>
  <si>
    <t>READEQUAÇÃO ESCADA DE MARINHEIRO</t>
  </si>
  <si>
    <t xml:space="preserve"> 14.01.02 </t>
  </si>
  <si>
    <t xml:space="preserve"> JAC0179 </t>
  </si>
  <si>
    <t>GRADE DE FECHAMENTO COM CADEADO PARA ESCADA DE MARINHEIRO</t>
  </si>
  <si>
    <t xml:space="preserve"> 14.02 </t>
  </si>
  <si>
    <t>PAVIMENTAÇÃO</t>
  </si>
  <si>
    <t xml:space="preserve"> 14.02.01 </t>
  </si>
  <si>
    <t xml:space="preserve"> 101819 </t>
  </si>
  <si>
    <t>RECOMPOSIÇÃO DE PAVIMENTO EM PARALELEPÍPEDOS, REJUNTAMENTO COM ARGAMASSA, COM REAPROVEITAMENTO DOS PARALELEPÍPEDOS, PARA O FECHAMENTO DE VALAS - INCLUSO RETIRADA E COLOCAÇÃO DO MATERIAL. AF_12/2020</t>
  </si>
  <si>
    <t xml:space="preserve"> 14.02.02 </t>
  </si>
  <si>
    <t xml:space="preserve"> 101870 </t>
  </si>
  <si>
    <t>REASSENTAMENTO DE BLOCOS 16 FACES PARA PISO INTERTRAVADO, ESPESSURA DE 10 CM, EM VIA/ESTACIONAMENTO, COM REAPROVEITAMENTO DOS BLOCOS 16 FACES - INCLUSO RETIRADA E COLOCAÇÃO DO MATERIAL. AF_12/2020</t>
  </si>
  <si>
    <t xml:space="preserve"> 14.02.03 </t>
  </si>
  <si>
    <t xml:space="preserve"> 94277 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</si>
  <si>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</si>
  <si>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 xml:space="preserve"> 14.02.04 </t>
  </si>
  <si>
    <t xml:space="preserve"> 94278 </t>
  </si>
  <si>
    <t>ASSENTAMENTO DE GUIA (MEIO-FIO) EM TRECHO CURVO, CONFECCIONADA EM CONCRETO PRÉ-FABRICADO, DIMENSÕES 80X08X08X25 CM (COMPRIMENTO X BASE INFERIOR X BASE SUPERIOR X ALTURA), PARA URBANIZAÇÃO INTERNA DE EMPREENDIMENTOS. AF_06/2016</t>
  </si>
  <si>
    <t xml:space="preserve"> 14.02.05 </t>
  </si>
  <si>
    <t xml:space="preserve"> 14.02.06 </t>
  </si>
  <si>
    <t xml:space="preserve"> 96624 </t>
  </si>
  <si>
    <t>LASTRO COM MATERIAL GRANULAR (PEDRA BRITADA N.2), APLICADO EM PISOS OU LAJES SOBRE SOLO, ESPESSURA DE *10 CM*. AF_08/2017</t>
  </si>
  <si>
    <t xml:space="preserve"> 14.02.07 </t>
  </si>
  <si>
    <t xml:space="preserve"> AL00006 </t>
  </si>
  <si>
    <t>MANTA GEOTEXTIL 100% POLIESTER, RESISTÊNCIA A TRAÇÃO = 26 KN/M</t>
  </si>
  <si>
    <t xml:space="preserve"> 14.02.08 </t>
  </si>
  <si>
    <t xml:space="preserve"> JAC0163 </t>
  </si>
  <si>
    <t>EXECUÇÃO DE LASTRO DE AREIA, E=3 CM</t>
  </si>
  <si>
    <t xml:space="preserve"> 14.02.09 </t>
  </si>
  <si>
    <t xml:space="preserve"> JAC0162 </t>
  </si>
  <si>
    <t>PLACA/PISO DE CONCRETO POROSO/PAVIMENTO PERMEAVEL / BLOCO DRENANTE DE CONCRETO, 40X40 CM, E=6CM - FORNECIMENTO E INSTALAÇÃO</t>
  </si>
  <si>
    <t xml:space="preserve"> 14.02.10 </t>
  </si>
  <si>
    <t xml:space="preserve"> 14.02.11 </t>
  </si>
  <si>
    <t xml:space="preserve"> 14.02.12 </t>
  </si>
  <si>
    <t xml:space="preserve"> 14.03 </t>
  </si>
  <si>
    <t>PAREDE ÁREA TÉCNICA</t>
  </si>
  <si>
    <t xml:space="preserve"> 14.03.01 </t>
  </si>
  <si>
    <t>ALVENARIA</t>
  </si>
  <si>
    <t xml:space="preserve"> 14.03.01.01 </t>
  </si>
  <si>
    <t xml:space="preserve"> 14.03.01.02 </t>
  </si>
  <si>
    <t xml:space="preserve"> 93198 </t>
  </si>
  <si>
    <t>CONTRAVERGA MOLDADA IN LOCO COM UTILIZAÇÃO DE BLOCOS CANALETA PARA VÃOS DE ATÉ 1,5 M DE COMPRIMENTO. AF_03/2016</t>
  </si>
  <si>
    <t xml:space="preserve"> 14.03.01.03 </t>
  </si>
  <si>
    <t xml:space="preserve"> 103316 </t>
  </si>
  <si>
    <t>ALVENARIA DE VEDAÇÃO DE BLOCOS VAZADOS DE CONCRETO DE 9X19X39 CM (ESPESSURA 9 CM) E ARGAMASSA DE ASSENTAMENTO COM PREPARO EM BETONEIRA. AF_12/2021</t>
  </si>
  <si>
    <t xml:space="preserve"> 14.03.02 </t>
  </si>
  <si>
    <t xml:space="preserve"> 14.03.02.01 </t>
  </si>
  <si>
    <t xml:space="preserve"> 87904 </t>
  </si>
  <si>
    <t>CHAPISCO APLICADO EM ALVENARIA (COM PRESENÇA DE VÃOS) E ESTRUTURAS DE CONCRETO DE FACHADA, COM COLHER DE PEDREIRO.  ARGAMASSA TRAÇO 1:3 COM PREPARO MANUAL. AF_10/2022</t>
  </si>
  <si>
    <t xml:space="preserve"> 14.03.02.02 </t>
  </si>
  <si>
    <t xml:space="preserve"> 14.04 </t>
  </si>
  <si>
    <t>PASSEIO EXTERNO</t>
  </si>
  <si>
    <t xml:space="preserve"> 14.04.1 </t>
  </si>
  <si>
    <t xml:space="preserve"> 14.04.2 </t>
  </si>
  <si>
    <t xml:space="preserve"> 14.04.3 </t>
  </si>
  <si>
    <t xml:space="preserve"> 94990 </t>
  </si>
  <si>
    <t>EXECUÇÃO DE PASSEIO (CALÇADA) OU PISO DE CONCRETO COM CONCRETO MOLDADO IN LOCO, FEITO EM OBRA, ACABAMENTO CONVENCIONAL, NÃO ARMADO. AF_08/2022</t>
  </si>
  <si>
    <t xml:space="preserve"> 14.04.4 </t>
  </si>
  <si>
    <t xml:space="preserve"> 14.04.5 </t>
  </si>
  <si>
    <t xml:space="preserve"> 14.04.6 </t>
  </si>
  <si>
    <t xml:space="preserve"> 15 </t>
  </si>
  <si>
    <t>DIVERSOS</t>
  </si>
  <si>
    <t xml:space="preserve"> 15.01 </t>
  </si>
  <si>
    <t xml:space="preserve"> JAC0074 </t>
  </si>
  <si>
    <t>MESA EM MDF 18 MM REVESTIDO COM LAMINADO MELAMINICO BRANCO E AZUL NAS DIMENSÕES 4,95X1,00M</t>
  </si>
  <si>
    <t xml:space="preserve"> 15.02 </t>
  </si>
  <si>
    <t xml:space="preserve"> JAC0075 </t>
  </si>
  <si>
    <t>SUBSTITUIÇÃO (REMOÇÃO E NOVA INSTALAÇÃO ) DE LAMINADO MELAMINICO EM PORTAS</t>
  </si>
  <si>
    <t xml:space="preserve"> 15.03 </t>
  </si>
  <si>
    <t xml:space="preserve"> JAC0134 </t>
  </si>
  <si>
    <t>BALCÃO EM MDF 25MM, REVESTIDO COM LAMINADO MELAMINICO BRANCO E AZUL NAS DIMENSÕES 1,71X0,85M (CONFORME PROJETO) FORNECIMENTO E INSTALAÇÃO (RECEPÇÃO)</t>
  </si>
  <si>
    <t xml:space="preserve"> 15.04 </t>
  </si>
  <si>
    <t xml:space="preserve"> JAC0168 </t>
  </si>
  <si>
    <t>PISO EM GRANITO APLICADO EM CALÇADAS OU PISOS EXTERNOS. FORMATO MEMOR OU IGUAL A 3200 CM²</t>
  </si>
  <si>
    <t xml:space="preserve"> 15.05 </t>
  </si>
  <si>
    <t xml:space="preserve"> JAC0161 </t>
  </si>
  <si>
    <t>OLHAL DE SUSPENSÃO COM CHUMBADOR - FORNECIMENTO, INSTALAÇÃO E TESTE DE CARGA</t>
  </si>
  <si>
    <t xml:space="preserve"> 15.06 </t>
  </si>
  <si>
    <t xml:space="preserve"> JAC0158 </t>
  </si>
  <si>
    <t>PENDURADOR INOX PARA VASSOURA - FORNECIMENTO E INSTALAÇÃO</t>
  </si>
  <si>
    <t xml:space="preserve"> 15.07 </t>
  </si>
  <si>
    <t xml:space="preserve"> JAC0160 </t>
  </si>
  <si>
    <t>BRISE METÁLICO DE ALUMÍNIO 84F 45 LISO (LÂMINA E PORTA LÂMINA) - FORNECIMENTO E INSTALAÇÃO</t>
  </si>
  <si>
    <t xml:space="preserve"> 15.08 </t>
  </si>
  <si>
    <t xml:space="preserve"> RC0027 </t>
  </si>
  <si>
    <t>CORRIMÃO DUPLO EM TUBO DE FERRO GALVANIZADO 1 1/2", COM CHUMBADORES PARA FIXAÇÃO EM ALVENARIA - FORNECIMENTO, INSTALAÇÃO, PINTURA DE BASE (OXIBAR DAL 535 BT 0527) E PINTURA PULVERIZADA DE ACABAMENTO (ESMALTE SINTÉTICO - DUAS DEMÃOS)</t>
  </si>
  <si>
    <t xml:space="preserve"> 15.09 </t>
  </si>
  <si>
    <t xml:space="preserve"> RC0028 </t>
  </si>
  <si>
    <t>CORRIMÃO DUPLO EM TUBO DE FERRO GALVANIZADO 1 1/2", FIXADO EM MONTANTE METALICO - FORNECIMENTO, INSTALAÇÃO, PINTURA DE BASE (OXIBAR DAL 535 BT 0527) E PINTURA PULVERIZADA DE ACABAMENTO (ESMALTE SINTÉTICO - DUAS DEMÃOS)</t>
  </si>
  <si>
    <t xml:space="preserve"> 15.10 </t>
  </si>
  <si>
    <t xml:space="preserve"> IP0183 </t>
  </si>
  <si>
    <t>FORNECIMENTO E INSTALAÇÃO DE PLACA DE INAUGURAÇÃO EM ACRÍLICO TRANSPARENTE COM ESPESSURA DE 20MM, FIXADAS COM PARAFUSO PROLONGADOR. MEDINDO 1.00X0.50M, ADESIVADA</t>
  </si>
  <si>
    <t xml:space="preserve"> 15.11 </t>
  </si>
  <si>
    <t xml:space="preserve"> JAC0156 </t>
  </si>
  <si>
    <t>LIMPEZA E POLIMENTO DE BANCADA</t>
  </si>
  <si>
    <t xml:space="preserve"> 15.12 </t>
  </si>
  <si>
    <t xml:space="preserve"> JAC0157 </t>
  </si>
  <si>
    <t>LIMPEZA DE LETREIRO/BRASÃO</t>
  </si>
  <si>
    <t xml:space="preserve"> 15.13 </t>
  </si>
  <si>
    <t xml:space="preserve"> IP0191 </t>
  </si>
  <si>
    <t>ARMÁRIO CONFECCIONADO EM MDF, COM GAVETEIRO E REVESTIDO COM LAMINADO MELAMÍNICO NA COR BRANCA (INCLUSO FERRAGENS) - FORNECIMENTO E INSTALAÇÃO</t>
  </si>
  <si>
    <t xml:space="preserve"> 16 </t>
  </si>
  <si>
    <t>TRATAMENTO JUNTAS</t>
  </si>
  <si>
    <t xml:space="preserve"> 16.01 </t>
  </si>
  <si>
    <t xml:space="preserve"> JAC0137 </t>
  </si>
  <si>
    <t>JUNTA DE DILATAÇÃO COM PREENCHIMENTO PARCIAL COM TARUCEL E PREENCIMENTO DO COMPLEMENTO COM MASTIOQUE DE POLIURETANO- INCLUSIVE EXECUÇÃO DO RASGO</t>
  </si>
  <si>
    <t xml:space="preserve"> 16.02 </t>
  </si>
  <si>
    <t xml:space="preserve"> 16.03 </t>
  </si>
  <si>
    <t xml:space="preserve"> 17 </t>
  </si>
  <si>
    <t>PAISAGISMO</t>
  </si>
  <si>
    <t xml:space="preserve"> 17.01 </t>
  </si>
  <si>
    <t xml:space="preserve"> 98524 </t>
  </si>
  <si>
    <t>LIMPEZA MANUAL DE VEGETAÇÃO EM TERRENO COM ENXADA.AF_05/2018</t>
  </si>
  <si>
    <t xml:space="preserve"> 17.02 </t>
  </si>
  <si>
    <t xml:space="preserve"> JAC0165 </t>
  </si>
  <si>
    <t>REMOÇÃO MANUAL DE ARBUSTO</t>
  </si>
  <si>
    <t xml:space="preserve"> 17.03 </t>
  </si>
  <si>
    <t xml:space="preserve"> 103946 </t>
  </si>
  <si>
    <t>PLANTIO DE GRAMA ESMERALDA OU SÃO CARLOS OU CURITIBANA, EM PLACAS. AF_05/2022</t>
  </si>
  <si>
    <t xml:space="preserve"> 17.04 </t>
  </si>
  <si>
    <t xml:space="preserve"> JAC0166 </t>
  </si>
  <si>
    <t>PLANTIO DE MUDAS IXORIA, ALTURA IGUAL OU MAIOR 50CM - INCLUSIVE FORNECIMENTO</t>
  </si>
  <si>
    <t xml:space="preserve"> 17.05 </t>
  </si>
  <si>
    <t xml:space="preserve"> JAC0167 </t>
  </si>
  <si>
    <t>PLANTIO DE PALMEIRA ( ARECA BAMBU) COM ALTURA DE MUDA MAIOR OU IGUAL A 2,00 M. INCLUSIVE FORNECIMENTO</t>
  </si>
  <si>
    <t xml:space="preserve"> 17.06 </t>
  </si>
  <si>
    <t xml:space="preserve"> JAC0173 </t>
  </si>
  <si>
    <t>REVOLVIMENTO MANUAL DE TERRA - ALTURA ATE 30 CM</t>
  </si>
  <si>
    <t xml:space="preserve"> 17.07 </t>
  </si>
  <si>
    <t xml:space="preserve"> AL00009 </t>
  </si>
  <si>
    <t>FORNECIMENTO E ESPALHAMENTO DE TERRA VEGETAL PREPARADA</t>
  </si>
  <si>
    <t xml:space="preserve"> 17.08 </t>
  </si>
  <si>
    <t xml:space="preserve"> 17.09 </t>
  </si>
  <si>
    <t xml:space="preserve"> 17.10 </t>
  </si>
  <si>
    <t xml:space="preserve"> JAC0038 </t>
  </si>
  <si>
    <t>PATIOS E ACESSOS:RETIRADA ERVAS DANINHAS ENTRE PARALELEPIPEDOS</t>
  </si>
  <si>
    <t xml:space="preserve"> 18 </t>
  </si>
  <si>
    <t>DESMOBILIZAÇÃO / LIMPEZA FINAL / AS BUILT</t>
  </si>
  <si>
    <t xml:space="preserve"> 18.01 </t>
  </si>
  <si>
    <t>LIMPEZA FINAL</t>
  </si>
  <si>
    <t xml:space="preserve"> 18.01.01 </t>
  </si>
  <si>
    <t xml:space="preserve"> RC0023 </t>
  </si>
  <si>
    <t>LIMPEZA FINAL DA OBRA</t>
  </si>
  <si>
    <t xml:space="preserve"> 18.01.02 </t>
  </si>
  <si>
    <t xml:space="preserve"> RC0154 </t>
  </si>
  <si>
    <t>LIMPEZA DE CAIXA DE PASSAGEM OU DE GORDURA COM REASSENTAMENTO DA TAMPA</t>
  </si>
  <si>
    <t xml:space="preserve"> 18.01.03 </t>
  </si>
  <si>
    <t xml:space="preserve"> IP0169 </t>
  </si>
  <si>
    <t>LIMPEZA E TESTES DAS REDES DE ESGOTO E ÁGUAS PLUVIAIS</t>
  </si>
  <si>
    <t xml:space="preserve"> 18.02 </t>
  </si>
  <si>
    <t>DESMOBILIZAÇÃO</t>
  </si>
  <si>
    <t xml:space="preserve"> 18.02.01 </t>
  </si>
  <si>
    <t xml:space="preserve"> IP0166 </t>
  </si>
  <si>
    <t xml:space="preserve"> 18.03 </t>
  </si>
  <si>
    <t>AS BUILT</t>
  </si>
  <si>
    <t xml:space="preserve"> 18.03.01 </t>
  </si>
  <si>
    <t xml:space="preserve"> RC0025 </t>
  </si>
  <si>
    <t>AS BUILT (PROJETO / MEMORIAL/ ESPECIFICAÇÃO)</t>
  </si>
  <si>
    <t>Valor total com BDI</t>
  </si>
  <si>
    <t>% Total</t>
  </si>
  <si>
    <t xml:space="preserve">Mês 01 </t>
  </si>
  <si>
    <t>Mês 02</t>
  </si>
  <si>
    <t>Mês 03</t>
  </si>
  <si>
    <t>03.01</t>
  </si>
  <si>
    <t>03.02</t>
  </si>
  <si>
    <t>03.03</t>
  </si>
  <si>
    <t>03.04</t>
  </si>
  <si>
    <t>03.05</t>
  </si>
  <si>
    <t>03.06</t>
  </si>
  <si>
    <t>03.07</t>
  </si>
  <si>
    <t>Cronograma Fisico-Financeiro</t>
  </si>
  <si>
    <t>VALOR SIMPLES</t>
  </si>
  <si>
    <t>%SIMPLES</t>
  </si>
  <si>
    <t>VALOR ACUMULADO</t>
  </si>
  <si>
    <t>%ACUMULADO</t>
  </si>
  <si>
    <t>DESEMBOLSO</t>
  </si>
  <si>
    <t>OBRA</t>
  </si>
  <si>
    <t xml:space="preserve"> REFORMA JACOBINA - ETAPA 02 - FINAL</t>
  </si>
  <si>
    <t>Valor Unitário</t>
  </si>
  <si>
    <t xml:space="preserve">Valor total </t>
  </si>
  <si>
    <t>Total com BDI</t>
  </si>
  <si>
    <t>xxxxx%</t>
  </si>
  <si>
    <t>Não Desonerado: 
Horista: xxxxx%
Mensalista: xxxxx%</t>
  </si>
  <si>
    <t xml:space="preserve">SINAPI - xx/2023 - Bahia
SBC - xx/2023 - Bahia
ORSE - xx/2023 - Sergipe
</t>
  </si>
  <si>
    <t>Não Desonerado: 
Horista: xx%
Mensalista: xxxx%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</si>
</sst>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name val="Arial"/>
      <family val="1"/>
    </font>
    <font>
      <sz val="11"/>
      <name val="Arial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9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3" fillId="17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9" borderId="0" xfId="0" applyFont="1" applyFill="1" applyAlignment="1">
      <alignment horizontal="left" vertical="top" wrapText="1"/>
    </xf>
    <xf numFmtId="10" fontId="2" fillId="0" borderId="0" xfId="0" applyNumberFormat="1" applyFont="1"/>
    <xf numFmtId="0" fontId="7" fillId="14" borderId="0" xfId="0" applyFont="1" applyFill="1" applyAlignment="1">
      <alignment horizontal="center" vertical="top" wrapText="1"/>
    </xf>
    <xf numFmtId="0" fontId="7" fillId="13" borderId="0" xfId="0" applyFont="1" applyFill="1" applyAlignment="1">
      <alignment horizontal="left" vertical="top" wrapText="1"/>
    </xf>
    <xf numFmtId="0" fontId="4" fillId="11" borderId="0" xfId="0" applyFont="1" applyFill="1" applyAlignment="1">
      <alignment horizontal="right" vertical="top" wrapText="1"/>
    </xf>
    <xf numFmtId="4" fontId="4" fillId="12" borderId="0" xfId="0" applyNumberFormat="1" applyFont="1" applyFill="1" applyAlignment="1">
      <alignment horizontal="right" vertical="top" wrapText="1"/>
    </xf>
    <xf numFmtId="43" fontId="4" fillId="11" borderId="0" xfId="0" applyNumberFormat="1" applyFont="1" applyFill="1" applyAlignment="1">
      <alignment horizontal="right" vertical="top" wrapText="1"/>
    </xf>
    <xf numFmtId="43" fontId="4" fillId="11" borderId="0" xfId="1" applyNumberFormat="1" applyFont="1" applyFill="1" applyAlignment="1">
      <alignment horizontal="right" vertical="top" wrapText="1"/>
    </xf>
    <xf numFmtId="43" fontId="2" fillId="0" borderId="0" xfId="0" applyNumberFormat="1" applyFont="1"/>
    <xf numFmtId="0" fontId="4" fillId="10" borderId="0" xfId="0" applyFont="1" applyFill="1" applyAlignment="1">
      <alignment horizontal="center" vertical="top" wrapText="1"/>
    </xf>
    <xf numFmtId="0" fontId="7" fillId="0" borderId="0" xfId="0" applyFont="1"/>
    <xf numFmtId="0" fontId="4" fillId="17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0" borderId="0" xfId="0" applyFont="1" applyFill="1"/>
    <xf numFmtId="0" fontId="7" fillId="17" borderId="0" xfId="0" applyFont="1" applyFill="1"/>
    <xf numFmtId="10" fontId="7" fillId="0" borderId="0" xfId="0" applyNumberFormat="1" applyFont="1"/>
    <xf numFmtId="43" fontId="7" fillId="0" borderId="0" xfId="0" applyNumberFormat="1" applyFont="1"/>
    <xf numFmtId="0" fontId="7" fillId="0" borderId="0" xfId="0" applyFont="1" applyAlignment="1">
      <alignment horizontal="center"/>
    </xf>
    <xf numFmtId="0" fontId="4" fillId="17" borderId="0" xfId="0" applyFont="1" applyFill="1" applyAlignment="1">
      <alignment horizontal="center" vertical="top" wrapText="1"/>
    </xf>
    <xf numFmtId="0" fontId="4" fillId="9" borderId="0" xfId="0" applyFont="1" applyFill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0" fontId="6" fillId="17" borderId="1" xfId="0" applyFont="1" applyFill="1" applyBorder="1" applyAlignment="1">
      <alignment horizontal="center" vertical="top" wrapText="1"/>
    </xf>
    <xf numFmtId="0" fontId="6" fillId="17" borderId="1" xfId="0" applyFont="1" applyFill="1" applyBorder="1" applyAlignment="1">
      <alignment horizontal="justify" vertical="top" wrapText="1"/>
    </xf>
    <xf numFmtId="43" fontId="6" fillId="17" borderId="1" xfId="1" applyFont="1" applyFill="1" applyBorder="1" applyAlignment="1">
      <alignment horizontal="right" vertical="top" wrapText="1"/>
    </xf>
    <xf numFmtId="4" fontId="6" fillId="17" borderId="1" xfId="0" applyNumberFormat="1" applyFont="1" applyFill="1" applyBorder="1" applyAlignment="1">
      <alignment horizontal="right" vertical="top" wrapText="1"/>
    </xf>
    <xf numFmtId="0" fontId="6" fillId="17" borderId="1" xfId="0" applyFont="1" applyFill="1" applyBorder="1" applyAlignment="1">
      <alignment horizontal="left" vertical="top" wrapText="1"/>
    </xf>
    <xf numFmtId="0" fontId="5" fillId="17" borderId="1" xfId="0" applyFont="1" applyFill="1" applyBorder="1" applyAlignment="1">
      <alignment horizontal="left" vertical="top" wrapText="1"/>
    </xf>
    <xf numFmtId="0" fontId="7" fillId="1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15" borderId="1" xfId="0" applyFont="1" applyFill="1" applyBorder="1" applyAlignment="1">
      <alignment horizontal="right" vertical="center" wrapText="1"/>
    </xf>
    <xf numFmtId="0" fontId="7" fillId="18" borderId="1" xfId="0" applyFont="1" applyFill="1" applyBorder="1" applyAlignment="1">
      <alignment horizontal="left" vertical="top" wrapText="1"/>
    </xf>
    <xf numFmtId="0" fontId="4" fillId="18" borderId="1" xfId="0" applyFont="1" applyFill="1" applyBorder="1" applyAlignment="1">
      <alignment horizontal="right" vertical="top" wrapText="1"/>
    </xf>
    <xf numFmtId="43" fontId="4" fillId="18" borderId="1" xfId="1" applyFont="1" applyFill="1" applyBorder="1"/>
    <xf numFmtId="0" fontId="3" fillId="2" borderId="0" xfId="0" applyFont="1" applyFill="1" applyAlignment="1">
      <alignment vertical="top" wrapText="1"/>
    </xf>
    <xf numFmtId="0" fontId="4" fillId="9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16" borderId="1" xfId="0" applyFont="1" applyFill="1" applyBorder="1" applyAlignment="1">
      <alignment horizontal="left" vertical="top" wrapText="1"/>
    </xf>
    <xf numFmtId="4" fontId="10" fillId="16" borderId="1" xfId="0" applyNumberFormat="1" applyFont="1" applyFill="1" applyBorder="1" applyAlignment="1">
      <alignment horizontal="right" vertical="top" wrapText="1"/>
    </xf>
    <xf numFmtId="10" fontId="3" fillId="16" borderId="1" xfId="2" applyNumberFormat="1" applyFont="1" applyFill="1" applyBorder="1" applyAlignment="1">
      <alignment vertical="center"/>
    </xf>
    <xf numFmtId="4" fontId="2" fillId="0" borderId="0" xfId="0" applyNumberFormat="1" applyFont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10" fontId="2" fillId="0" borderId="1" xfId="2" applyNumberFormat="1" applyFont="1" applyBorder="1" applyAlignment="1">
      <alignment vertical="center"/>
    </xf>
    <xf numFmtId="4" fontId="2" fillId="16" borderId="1" xfId="0" applyNumberFormat="1" applyFont="1" applyFill="1" applyBorder="1" applyAlignment="1">
      <alignment vertical="center"/>
    </xf>
    <xf numFmtId="0" fontId="2" fillId="16" borderId="1" xfId="0" applyFont="1" applyFill="1" applyBorder="1"/>
    <xf numFmtId="0" fontId="2" fillId="0" borderId="1" xfId="0" applyFont="1" applyBorder="1"/>
    <xf numFmtId="4" fontId="2" fillId="16" borderId="1" xfId="0" applyNumberFormat="1" applyFont="1" applyFill="1" applyBorder="1"/>
    <xf numFmtId="43" fontId="2" fillId="16" borderId="1" xfId="0" applyNumberFormat="1" applyFont="1" applyFill="1" applyBorder="1" applyAlignment="1">
      <alignment vertical="center"/>
    </xf>
    <xf numFmtId="43" fontId="2" fillId="16" borderId="1" xfId="1" applyFont="1" applyFill="1" applyBorder="1" applyAlignment="1">
      <alignment vertical="center"/>
    </xf>
    <xf numFmtId="4" fontId="10" fillId="17" borderId="1" xfId="0" applyNumberFormat="1" applyFont="1" applyFill="1" applyBorder="1" applyAlignment="1">
      <alignment horizontal="right" vertical="top" wrapText="1"/>
    </xf>
    <xf numFmtId="10" fontId="3" fillId="17" borderId="1" xfId="2" applyNumberFormat="1" applyFont="1" applyFill="1" applyBorder="1" applyAlignment="1">
      <alignment vertical="center"/>
    </xf>
    <xf numFmtId="0" fontId="2" fillId="17" borderId="1" xfId="0" applyFont="1" applyFill="1" applyBorder="1"/>
    <xf numFmtId="43" fontId="4" fillId="0" borderId="1" xfId="1" applyFont="1" applyBorder="1" applyAlignment="1">
      <alignment horizontal="center" vertical="center"/>
    </xf>
    <xf numFmtId="43" fontId="3" fillId="0" borderId="1" xfId="1" applyFont="1" applyBorder="1"/>
    <xf numFmtId="0" fontId="4" fillId="0" borderId="1" xfId="0" applyFont="1" applyBorder="1" applyAlignment="1">
      <alignment horizontal="center" vertical="center"/>
    </xf>
    <xf numFmtId="10" fontId="2" fillId="0" borderId="1" xfId="2" applyNumberFormat="1" applyFont="1" applyBorder="1"/>
    <xf numFmtId="43" fontId="12" fillId="0" borderId="1" xfId="1" applyFont="1" applyBorder="1" applyAlignment="1">
      <alignment horizontal="center" vertical="center"/>
    </xf>
    <xf numFmtId="43" fontId="3" fillId="0" borderId="1" xfId="0" applyNumberFormat="1" applyFont="1" applyBorder="1"/>
    <xf numFmtId="10" fontId="2" fillId="17" borderId="1" xfId="2" applyNumberFormat="1" applyFont="1" applyFill="1" applyBorder="1" applyAlignment="1">
      <alignment vertical="center"/>
    </xf>
    <xf numFmtId="43" fontId="2" fillId="17" borderId="1" xfId="1" applyFont="1" applyFill="1" applyBorder="1"/>
    <xf numFmtId="10" fontId="2" fillId="17" borderId="1" xfId="2" applyNumberFormat="1" applyFont="1" applyFill="1" applyBorder="1"/>
    <xf numFmtId="4" fontId="2" fillId="17" borderId="1" xfId="0" applyNumberFormat="1" applyFont="1" applyFill="1" applyBorder="1"/>
    <xf numFmtId="9" fontId="2" fillId="17" borderId="1" xfId="0" applyNumberFormat="1" applyFont="1" applyFill="1" applyBorder="1"/>
    <xf numFmtId="4" fontId="11" fillId="17" borderId="1" xfId="0" applyNumberFormat="1" applyFont="1" applyFill="1" applyBorder="1" applyAlignment="1">
      <alignment horizontal="right" vertical="top" wrapText="1"/>
    </xf>
    <xf numFmtId="43" fontId="2" fillId="17" borderId="1" xfId="0" applyNumberFormat="1" applyFont="1" applyFill="1" applyBorder="1"/>
    <xf numFmtId="10" fontId="2" fillId="17" borderId="1" xfId="0" applyNumberFormat="1" applyFont="1" applyFill="1" applyBorder="1"/>
    <xf numFmtId="43" fontId="2" fillId="17" borderId="1" xfId="1" applyFont="1" applyFill="1" applyBorder="1" applyAlignment="1">
      <alignment vertical="center"/>
    </xf>
    <xf numFmtId="43" fontId="2" fillId="17" borderId="1" xfId="0" applyNumberFormat="1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center" wrapText="1"/>
    </xf>
    <xf numFmtId="0" fontId="4" fillId="9" borderId="2" xfId="0" applyFont="1" applyFill="1" applyBorder="1" applyAlignment="1">
      <alignment horizontal="left" vertical="top" wrapText="1"/>
    </xf>
    <xf numFmtId="0" fontId="4" fillId="17" borderId="0" xfId="0" applyFont="1" applyFill="1" applyAlignment="1">
      <alignment horizontal="left" vertical="top" wrapText="1"/>
    </xf>
    <xf numFmtId="0" fontId="4" fillId="11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18" borderId="1" xfId="0" applyFont="1" applyFill="1" applyBorder="1" applyAlignment="1">
      <alignment horizontal="right" vertical="top" wrapText="1"/>
    </xf>
    <xf numFmtId="0" fontId="4" fillId="18" borderId="9" xfId="0" applyFont="1" applyFill="1" applyBorder="1" applyAlignment="1">
      <alignment horizontal="center" vertical="top" wrapText="1"/>
    </xf>
    <xf numFmtId="0" fontId="4" fillId="18" borderId="10" xfId="0" applyFont="1" applyFill="1" applyBorder="1" applyAlignment="1">
      <alignment horizontal="center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0"/>
  <sheetViews>
    <sheetView showOutlineSymbols="0" showWhiteSpace="0" topLeftCell="A85" workbookViewId="0">
      <selection activeCell="B1" sqref="B1"/>
    </sheetView>
  </sheetViews>
  <sheetFormatPr defaultRowHeight="15" x14ac:dyDescent="0.25"/>
  <cols>
    <col min="1" max="1" width="10" style="1" bestFit="1" customWidth="1"/>
    <col min="2" max="2" width="57.375" style="1" customWidth="1"/>
    <col min="3" max="3" width="13.875" style="1" customWidth="1"/>
    <col min="4" max="7" width="15.625" style="1" customWidth="1"/>
    <col min="8" max="8" width="9" style="1"/>
    <col min="9" max="9" width="12.375" style="1" customWidth="1"/>
    <col min="10" max="16384" width="9" style="1"/>
  </cols>
  <sheetData>
    <row r="1" spans="1:9" ht="73.5" customHeight="1" x14ac:dyDescent="0.25"/>
    <row r="2" spans="1:9" ht="15" customHeight="1" x14ac:dyDescent="0.25">
      <c r="A2" s="2" t="s">
        <v>0</v>
      </c>
      <c r="B2" s="92" t="s">
        <v>1288</v>
      </c>
      <c r="C2" s="92"/>
      <c r="D2" s="92"/>
      <c r="E2" s="44" t="s">
        <v>2</v>
      </c>
      <c r="F2" s="3" t="s">
        <v>3</v>
      </c>
      <c r="G2" s="44"/>
    </row>
    <row r="3" spans="1:9" ht="42.75" customHeight="1" x14ac:dyDescent="0.25">
      <c r="A3" s="4"/>
      <c r="B3" s="15"/>
      <c r="C3" s="89" t="s">
        <v>1294</v>
      </c>
      <c r="D3" s="89"/>
      <c r="E3" s="45" t="s">
        <v>1292</v>
      </c>
      <c r="F3" s="91" t="s">
        <v>1293</v>
      </c>
      <c r="G3" s="91"/>
    </row>
    <row r="4" spans="1:9" ht="15" customHeight="1" x14ac:dyDescent="0.25">
      <c r="A4" s="90" t="s">
        <v>1281</v>
      </c>
      <c r="B4" s="90"/>
      <c r="C4" s="90"/>
      <c r="D4" s="90"/>
      <c r="E4" s="90"/>
      <c r="F4" s="90"/>
      <c r="G4" s="90"/>
    </row>
    <row r="5" spans="1:9" ht="30" customHeight="1" x14ac:dyDescent="0.25">
      <c r="A5" s="46" t="s">
        <v>5</v>
      </c>
      <c r="B5" s="46" t="s">
        <v>8</v>
      </c>
      <c r="C5" s="47" t="s">
        <v>1269</v>
      </c>
      <c r="D5" s="48" t="s">
        <v>1270</v>
      </c>
      <c r="E5" s="49" t="s">
        <v>1271</v>
      </c>
      <c r="F5" s="49" t="s">
        <v>1272</v>
      </c>
      <c r="G5" s="49" t="s">
        <v>1273</v>
      </c>
    </row>
    <row r="6" spans="1:9" ht="24" customHeight="1" x14ac:dyDescent="0.25">
      <c r="A6" s="50" t="s">
        <v>11</v>
      </c>
      <c r="B6" s="50" t="s">
        <v>12</v>
      </c>
      <c r="C6" s="51">
        <f>C7+C9+C11</f>
        <v>0</v>
      </c>
      <c r="D6" s="52"/>
      <c r="E6" s="51">
        <f>E7+E9+E11</f>
        <v>0</v>
      </c>
      <c r="F6" s="51">
        <f>F7+F9+F11</f>
        <v>0</v>
      </c>
      <c r="G6" s="51">
        <f>G7+G9+G11</f>
        <v>0</v>
      </c>
      <c r="I6" s="53"/>
    </row>
    <row r="7" spans="1:9" ht="20.100000000000001" customHeight="1" x14ac:dyDescent="0.25">
      <c r="A7" s="54" t="s">
        <v>13</v>
      </c>
      <c r="B7" s="54" t="s">
        <v>14</v>
      </c>
      <c r="C7" s="55">
        <f>+'Orçam. Licitação'!H9</f>
        <v>0</v>
      </c>
      <c r="D7" s="72"/>
      <c r="E7" s="73"/>
      <c r="F7" s="73"/>
      <c r="G7" s="73"/>
      <c r="I7" s="53"/>
    </row>
    <row r="8" spans="1:9" ht="18" customHeight="1" x14ac:dyDescent="0.25">
      <c r="A8" s="54"/>
      <c r="B8" s="54"/>
      <c r="C8" s="55"/>
      <c r="D8" s="72"/>
      <c r="E8" s="74"/>
      <c r="F8" s="74"/>
      <c r="G8" s="74"/>
      <c r="I8" s="5"/>
    </row>
    <row r="9" spans="1:9" ht="20.100000000000001" customHeight="1" x14ac:dyDescent="0.25">
      <c r="A9" s="54" t="s">
        <v>27</v>
      </c>
      <c r="B9" s="54" t="s">
        <v>28</v>
      </c>
      <c r="C9" s="55">
        <f>+'Orçam. Licitação'!H13</f>
        <v>0</v>
      </c>
      <c r="D9" s="72"/>
      <c r="E9" s="73"/>
      <c r="F9" s="73"/>
      <c r="G9" s="73"/>
    </row>
    <row r="10" spans="1:9" ht="18" customHeight="1" x14ac:dyDescent="0.25">
      <c r="A10" s="54"/>
      <c r="B10" s="54"/>
      <c r="C10" s="55"/>
      <c r="D10" s="72"/>
      <c r="E10" s="74"/>
      <c r="F10" s="74"/>
      <c r="G10" s="74"/>
    </row>
    <row r="11" spans="1:9" ht="20.100000000000001" customHeight="1" x14ac:dyDescent="0.25">
      <c r="A11" s="54" t="s">
        <v>34</v>
      </c>
      <c r="B11" s="54" t="s">
        <v>35</v>
      </c>
      <c r="C11" s="55">
        <f>+'Orçam. Licitação'!H15</f>
        <v>0</v>
      </c>
      <c r="D11" s="72"/>
      <c r="E11" s="73"/>
      <c r="F11" s="73"/>
      <c r="G11" s="73"/>
    </row>
    <row r="12" spans="1:9" ht="18" customHeight="1" x14ac:dyDescent="0.25">
      <c r="A12" s="54"/>
      <c r="B12" s="54"/>
      <c r="C12" s="55"/>
      <c r="D12" s="72"/>
      <c r="E12" s="74"/>
      <c r="F12" s="74"/>
      <c r="G12" s="74"/>
    </row>
    <row r="13" spans="1:9" ht="24" customHeight="1" x14ac:dyDescent="0.25">
      <c r="A13" s="50" t="s">
        <v>52</v>
      </c>
      <c r="B13" s="50" t="s">
        <v>53</v>
      </c>
      <c r="C13" s="51">
        <f>C14+C16+C18</f>
        <v>0</v>
      </c>
      <c r="D13" s="52"/>
      <c r="E13" s="57">
        <f>E14+E16+E18</f>
        <v>0</v>
      </c>
      <c r="F13" s="58"/>
      <c r="G13" s="58"/>
    </row>
    <row r="14" spans="1:9" ht="20.100000000000001" customHeight="1" x14ac:dyDescent="0.25">
      <c r="A14" s="54" t="s">
        <v>54</v>
      </c>
      <c r="B14" s="54" t="s">
        <v>55</v>
      </c>
      <c r="C14" s="55">
        <f>+'Orçam. Licitação'!H21</f>
        <v>0</v>
      </c>
      <c r="D14" s="72"/>
      <c r="E14" s="75"/>
      <c r="F14" s="65"/>
      <c r="G14" s="65"/>
    </row>
    <row r="15" spans="1:9" ht="18" customHeight="1" x14ac:dyDescent="0.25">
      <c r="A15" s="54"/>
      <c r="B15" s="54"/>
      <c r="C15" s="55"/>
      <c r="D15" s="72"/>
      <c r="E15" s="76"/>
      <c r="F15" s="65"/>
      <c r="G15" s="65"/>
    </row>
    <row r="16" spans="1:9" ht="20.100000000000001" customHeight="1" x14ac:dyDescent="0.25">
      <c r="A16" s="54" t="s">
        <v>63</v>
      </c>
      <c r="B16" s="54" t="s">
        <v>64</v>
      </c>
      <c r="C16" s="55">
        <f>+'Orçam. Licitação'!H24</f>
        <v>0</v>
      </c>
      <c r="D16" s="72"/>
      <c r="E16" s="75"/>
      <c r="F16" s="65"/>
      <c r="G16" s="65"/>
    </row>
    <row r="17" spans="1:9" ht="18" customHeight="1" x14ac:dyDescent="0.25">
      <c r="A17" s="54"/>
      <c r="B17" s="54"/>
      <c r="C17" s="55"/>
      <c r="D17" s="72"/>
      <c r="E17" s="76"/>
      <c r="F17" s="65"/>
      <c r="G17" s="65"/>
    </row>
    <row r="18" spans="1:9" ht="20.100000000000001" customHeight="1" x14ac:dyDescent="0.25">
      <c r="A18" s="54" t="s">
        <v>71</v>
      </c>
      <c r="B18" s="54" t="s">
        <v>72</v>
      </c>
      <c r="C18" s="55">
        <f>+'Orçam. Licitação'!H27</f>
        <v>0</v>
      </c>
      <c r="D18" s="72"/>
      <c r="E18" s="75"/>
      <c r="F18" s="65"/>
      <c r="G18" s="65"/>
    </row>
    <row r="19" spans="1:9" ht="18" customHeight="1" x14ac:dyDescent="0.25">
      <c r="A19" s="54"/>
      <c r="B19" s="54"/>
      <c r="C19" s="55"/>
      <c r="D19" s="72"/>
      <c r="E19" s="76"/>
      <c r="F19" s="65"/>
      <c r="G19" s="65"/>
    </row>
    <row r="20" spans="1:9" ht="24" customHeight="1" x14ac:dyDescent="0.25">
      <c r="A20" s="50" t="s">
        <v>79</v>
      </c>
      <c r="B20" s="50" t="s">
        <v>80</v>
      </c>
      <c r="C20" s="51">
        <f>+'Orçam. Licitação'!H30</f>
        <v>0</v>
      </c>
      <c r="D20" s="52"/>
      <c r="E20" s="57">
        <f>E21+E23+E25+E27+E29</f>
        <v>0</v>
      </c>
      <c r="F20" s="57">
        <f>F31+F33</f>
        <v>0</v>
      </c>
      <c r="G20" s="58"/>
      <c r="I20" s="53"/>
    </row>
    <row r="21" spans="1:9" ht="27" customHeight="1" x14ac:dyDescent="0.25">
      <c r="A21" s="54" t="s">
        <v>1274</v>
      </c>
      <c r="B21" s="54" t="s">
        <v>83</v>
      </c>
      <c r="C21" s="55">
        <f>+'Orçam. Licitação'!H31</f>
        <v>0</v>
      </c>
      <c r="D21" s="72"/>
      <c r="E21" s="75"/>
      <c r="F21" s="65"/>
      <c r="G21" s="65"/>
    </row>
    <row r="22" spans="1:9" ht="18" customHeight="1" x14ac:dyDescent="0.25">
      <c r="A22" s="54"/>
      <c r="B22" s="54"/>
      <c r="C22" s="55"/>
      <c r="D22" s="64"/>
      <c r="E22" s="76"/>
      <c r="F22" s="65"/>
      <c r="G22" s="65"/>
    </row>
    <row r="23" spans="1:9" ht="24" customHeight="1" x14ac:dyDescent="0.25">
      <c r="A23" s="54" t="s">
        <v>1275</v>
      </c>
      <c r="B23" s="54" t="s">
        <v>87</v>
      </c>
      <c r="C23" s="55">
        <f>+'Orçam. Licitação'!H32</f>
        <v>0</v>
      </c>
      <c r="D23" s="72"/>
      <c r="E23" s="75"/>
      <c r="F23" s="65"/>
      <c r="G23" s="65"/>
    </row>
    <row r="24" spans="1:9" ht="18" customHeight="1" x14ac:dyDescent="0.25">
      <c r="A24" s="54"/>
      <c r="B24" s="54"/>
      <c r="C24" s="55"/>
      <c r="D24" s="72"/>
      <c r="E24" s="76"/>
      <c r="F24" s="65"/>
      <c r="G24" s="65"/>
    </row>
    <row r="25" spans="1:9" ht="20.100000000000001" customHeight="1" x14ac:dyDescent="0.25">
      <c r="A25" s="54" t="s">
        <v>1276</v>
      </c>
      <c r="B25" s="54" t="s">
        <v>90</v>
      </c>
      <c r="C25" s="55">
        <f>+'Orçam. Licitação'!H33</f>
        <v>0</v>
      </c>
      <c r="D25" s="72"/>
      <c r="E25" s="75"/>
      <c r="F25" s="65"/>
      <c r="G25" s="65"/>
    </row>
    <row r="26" spans="1:9" ht="18" customHeight="1" x14ac:dyDescent="0.25">
      <c r="A26" s="54"/>
      <c r="B26" s="54"/>
      <c r="C26" s="55"/>
      <c r="D26" s="72"/>
      <c r="E26" s="76"/>
      <c r="F26" s="65"/>
      <c r="G26" s="65"/>
    </row>
    <row r="27" spans="1:9" ht="20.100000000000001" customHeight="1" x14ac:dyDescent="0.25">
      <c r="A27" s="54" t="s">
        <v>1277</v>
      </c>
      <c r="B27" s="54" t="s">
        <v>93</v>
      </c>
      <c r="C27" s="55">
        <f>+'Orçam. Licitação'!H34</f>
        <v>0</v>
      </c>
      <c r="D27" s="72"/>
      <c r="E27" s="75"/>
      <c r="F27" s="65"/>
      <c r="G27" s="65"/>
    </row>
    <row r="28" spans="1:9" ht="18" customHeight="1" x14ac:dyDescent="0.25">
      <c r="A28" s="54"/>
      <c r="B28" s="54"/>
      <c r="C28" s="55"/>
      <c r="D28" s="72"/>
      <c r="E28" s="76"/>
      <c r="F28" s="65"/>
      <c r="G28" s="65"/>
    </row>
    <row r="29" spans="1:9" ht="25.5" customHeight="1" x14ac:dyDescent="0.25">
      <c r="A29" s="54" t="s">
        <v>1278</v>
      </c>
      <c r="B29" s="54" t="s">
        <v>96</v>
      </c>
      <c r="C29" s="55">
        <f>+'Orçam. Licitação'!H35</f>
        <v>0</v>
      </c>
      <c r="D29" s="72"/>
      <c r="E29" s="75"/>
      <c r="F29" s="65"/>
      <c r="G29" s="65"/>
    </row>
    <row r="30" spans="1:9" ht="18" customHeight="1" x14ac:dyDescent="0.25">
      <c r="A30" s="54"/>
      <c r="B30" s="54"/>
      <c r="C30" s="55"/>
      <c r="D30" s="72"/>
      <c r="E30" s="76"/>
      <c r="F30" s="65"/>
      <c r="G30" s="65"/>
    </row>
    <row r="31" spans="1:9" ht="20.100000000000001" customHeight="1" x14ac:dyDescent="0.25">
      <c r="A31" s="54" t="s">
        <v>1279</v>
      </c>
      <c r="B31" s="54" t="s">
        <v>99</v>
      </c>
      <c r="C31" s="55">
        <f>+'Orçam. Licitação'!H36</f>
        <v>0</v>
      </c>
      <c r="D31" s="72"/>
      <c r="E31" s="75"/>
      <c r="F31" s="75"/>
      <c r="G31" s="65"/>
    </row>
    <row r="32" spans="1:9" ht="18" customHeight="1" x14ac:dyDescent="0.25">
      <c r="A32" s="54"/>
      <c r="B32" s="54"/>
      <c r="C32" s="55"/>
      <c r="D32" s="72"/>
      <c r="E32" s="76"/>
      <c r="F32" s="76"/>
      <c r="G32" s="65"/>
    </row>
    <row r="33" spans="1:7" ht="24" customHeight="1" x14ac:dyDescent="0.25">
      <c r="A33" s="54" t="s">
        <v>1280</v>
      </c>
      <c r="B33" s="54" t="s">
        <v>102</v>
      </c>
      <c r="C33" s="55">
        <f>+'Orçam. Licitação'!H37</f>
        <v>0</v>
      </c>
      <c r="D33" s="72"/>
      <c r="E33" s="75"/>
      <c r="F33" s="75"/>
      <c r="G33" s="65"/>
    </row>
    <row r="34" spans="1:7" ht="18" customHeight="1" x14ac:dyDescent="0.25">
      <c r="A34" s="54"/>
      <c r="B34" s="54"/>
      <c r="C34" s="55"/>
      <c r="D34" s="64"/>
      <c r="E34" s="76"/>
      <c r="F34" s="76"/>
      <c r="G34" s="65"/>
    </row>
    <row r="35" spans="1:7" ht="24" customHeight="1" x14ac:dyDescent="0.25">
      <c r="A35" s="50" t="s">
        <v>104</v>
      </c>
      <c r="B35" s="50" t="s">
        <v>105</v>
      </c>
      <c r="C35" s="51">
        <f>C36+C38+C40+C42</f>
        <v>0</v>
      </c>
      <c r="D35" s="52"/>
      <c r="E35" s="57">
        <f>E36+E38+E40+E42</f>
        <v>0</v>
      </c>
      <c r="F35" s="58"/>
      <c r="G35" s="58"/>
    </row>
    <row r="36" spans="1:7" ht="20.100000000000001" customHeight="1" x14ac:dyDescent="0.25">
      <c r="A36" s="54" t="s">
        <v>106</v>
      </c>
      <c r="B36" s="54" t="s">
        <v>107</v>
      </c>
      <c r="C36" s="55">
        <f>+'Orçam. Licitação'!H39</f>
        <v>0</v>
      </c>
      <c r="D36" s="72"/>
      <c r="E36" s="75"/>
      <c r="F36" s="65"/>
      <c r="G36" s="65"/>
    </row>
    <row r="37" spans="1:7" ht="18" customHeight="1" x14ac:dyDescent="0.25">
      <c r="A37" s="54"/>
      <c r="B37" s="54"/>
      <c r="C37" s="55"/>
      <c r="D37" s="72"/>
      <c r="E37" s="76"/>
      <c r="F37" s="65"/>
      <c r="G37" s="65"/>
    </row>
    <row r="38" spans="1:7" ht="20.100000000000001" customHeight="1" x14ac:dyDescent="0.25">
      <c r="A38" s="54" t="s">
        <v>119</v>
      </c>
      <c r="B38" s="54" t="s">
        <v>120</v>
      </c>
      <c r="C38" s="55">
        <f>+'Orçam. Licitação'!H45</f>
        <v>0</v>
      </c>
      <c r="D38" s="72"/>
      <c r="E38" s="75"/>
      <c r="F38" s="65"/>
      <c r="G38" s="65"/>
    </row>
    <row r="39" spans="1:7" ht="18" customHeight="1" x14ac:dyDescent="0.25">
      <c r="A39" s="54"/>
      <c r="B39" s="54"/>
      <c r="C39" s="55"/>
      <c r="D39" s="72"/>
      <c r="E39" s="76"/>
      <c r="F39" s="65"/>
      <c r="G39" s="65"/>
    </row>
    <row r="40" spans="1:7" ht="20.100000000000001" customHeight="1" x14ac:dyDescent="0.25">
      <c r="A40" s="54" t="s">
        <v>142</v>
      </c>
      <c r="B40" s="54" t="s">
        <v>143</v>
      </c>
      <c r="C40" s="55">
        <f>+'Orçam. Licitação'!H53</f>
        <v>0</v>
      </c>
      <c r="D40" s="72"/>
      <c r="E40" s="75"/>
      <c r="F40" s="65"/>
      <c r="G40" s="65"/>
    </row>
    <row r="41" spans="1:7" ht="18" customHeight="1" x14ac:dyDescent="0.25">
      <c r="A41" s="54"/>
      <c r="B41" s="54"/>
      <c r="C41" s="55"/>
      <c r="D41" s="72"/>
      <c r="E41" s="76"/>
      <c r="F41" s="65"/>
      <c r="G41" s="65"/>
    </row>
    <row r="42" spans="1:7" ht="20.100000000000001" customHeight="1" x14ac:dyDescent="0.25">
      <c r="A42" s="54" t="s">
        <v>170</v>
      </c>
      <c r="B42" s="54" t="s">
        <v>171</v>
      </c>
      <c r="C42" s="55">
        <f>+'Orçam. Licitação'!H62</f>
        <v>0</v>
      </c>
      <c r="D42" s="72"/>
      <c r="E42" s="75"/>
      <c r="F42" s="65"/>
      <c r="G42" s="65"/>
    </row>
    <row r="43" spans="1:7" ht="18" customHeight="1" x14ac:dyDescent="0.25">
      <c r="A43" s="54"/>
      <c r="B43" s="54"/>
      <c r="C43" s="55"/>
      <c r="D43" s="72"/>
      <c r="E43" s="76"/>
      <c r="F43" s="65"/>
      <c r="G43" s="65"/>
    </row>
    <row r="44" spans="1:7" ht="24" customHeight="1" x14ac:dyDescent="0.25">
      <c r="A44" s="50" t="s">
        <v>178</v>
      </c>
      <c r="B44" s="50" t="s">
        <v>179</v>
      </c>
      <c r="C44" s="51">
        <f>+'Orçam. Licitação'!H65</f>
        <v>0</v>
      </c>
      <c r="D44" s="64"/>
      <c r="E44" s="75"/>
      <c r="F44" s="65"/>
      <c r="G44" s="65"/>
    </row>
    <row r="45" spans="1:7" ht="20.100000000000001" customHeight="1" x14ac:dyDescent="0.25">
      <c r="A45" s="54" t="s">
        <v>180</v>
      </c>
      <c r="B45" s="54" t="s">
        <v>181</v>
      </c>
      <c r="C45" s="55">
        <f>+'Orçam. Licitação'!H66</f>
        <v>0</v>
      </c>
      <c r="D45" s="72"/>
      <c r="E45" s="75"/>
      <c r="F45" s="65"/>
      <c r="G45" s="65"/>
    </row>
    <row r="46" spans="1:7" ht="18" customHeight="1" x14ac:dyDescent="0.25">
      <c r="A46" s="54"/>
      <c r="B46" s="54"/>
      <c r="C46" s="55"/>
      <c r="D46" s="72"/>
      <c r="E46" s="76"/>
      <c r="F46" s="65"/>
      <c r="G46" s="65"/>
    </row>
    <row r="47" spans="1:7" ht="24" customHeight="1" x14ac:dyDescent="0.25">
      <c r="A47" s="50" t="s">
        <v>185</v>
      </c>
      <c r="B47" s="50" t="s">
        <v>186</v>
      </c>
      <c r="C47" s="51">
        <f>+'Orçam. Licitação'!H68</f>
        <v>0</v>
      </c>
      <c r="D47" s="64"/>
      <c r="E47" s="75"/>
      <c r="F47" s="65"/>
      <c r="G47" s="65"/>
    </row>
    <row r="48" spans="1:7" ht="18" customHeight="1" x14ac:dyDescent="0.25">
      <c r="A48" s="54"/>
      <c r="B48" s="54"/>
      <c r="C48" s="55"/>
      <c r="D48" s="64"/>
      <c r="E48" s="76"/>
      <c r="F48" s="65"/>
      <c r="G48" s="65"/>
    </row>
    <row r="49" spans="1:9" ht="24" customHeight="1" x14ac:dyDescent="0.25">
      <c r="A49" s="50" t="s">
        <v>217</v>
      </c>
      <c r="B49" s="50" t="s">
        <v>218</v>
      </c>
      <c r="C49" s="51">
        <f>C50+C52+C54+C56</f>
        <v>0</v>
      </c>
      <c r="D49" s="64"/>
      <c r="E49" s="65"/>
      <c r="F49" s="77"/>
      <c r="G49" s="65"/>
    </row>
    <row r="50" spans="1:9" ht="20.100000000000001" customHeight="1" x14ac:dyDescent="0.25">
      <c r="A50" s="54" t="s">
        <v>219</v>
      </c>
      <c r="B50" s="54" t="s">
        <v>220</v>
      </c>
      <c r="C50" s="55">
        <f>+'Orçam. Licitação'!H80</f>
        <v>0</v>
      </c>
      <c r="D50" s="72"/>
      <c r="E50" s="65"/>
      <c r="F50" s="75"/>
      <c r="G50" s="65"/>
    </row>
    <row r="51" spans="1:9" ht="18" customHeight="1" x14ac:dyDescent="0.25">
      <c r="A51" s="54"/>
      <c r="B51" s="54"/>
      <c r="C51" s="55"/>
      <c r="D51" s="72"/>
      <c r="E51" s="65"/>
      <c r="F51" s="76"/>
      <c r="G51" s="65"/>
    </row>
    <row r="52" spans="1:9" ht="20.100000000000001" customHeight="1" x14ac:dyDescent="0.25">
      <c r="A52" s="54" t="s">
        <v>247</v>
      </c>
      <c r="B52" s="54" t="s">
        <v>248</v>
      </c>
      <c r="C52" s="55">
        <f>+'Orçam. Licitação'!H89</f>
        <v>0</v>
      </c>
      <c r="D52" s="72"/>
      <c r="E52" s="65"/>
      <c r="F52" s="75"/>
      <c r="G52" s="65"/>
    </row>
    <row r="53" spans="1:9" ht="18" customHeight="1" x14ac:dyDescent="0.25">
      <c r="A53" s="54"/>
      <c r="B53" s="54"/>
      <c r="C53" s="55"/>
      <c r="D53" s="72"/>
      <c r="E53" s="65"/>
      <c r="F53" s="76"/>
      <c r="G53" s="65"/>
    </row>
    <row r="54" spans="1:9" ht="20.100000000000001" customHeight="1" x14ac:dyDescent="0.25">
      <c r="A54" s="54" t="s">
        <v>253</v>
      </c>
      <c r="B54" s="54" t="s">
        <v>254</v>
      </c>
      <c r="C54" s="55">
        <f>+'Orçam. Licitação'!H94</f>
        <v>0</v>
      </c>
      <c r="D54" s="72"/>
      <c r="E54" s="65"/>
      <c r="F54" s="75"/>
      <c r="G54" s="65"/>
    </row>
    <row r="55" spans="1:9" ht="18" customHeight="1" x14ac:dyDescent="0.25">
      <c r="A55" s="54"/>
      <c r="B55" s="54"/>
      <c r="C55" s="55"/>
      <c r="D55" s="72"/>
      <c r="E55" s="65"/>
      <c r="F55" s="76"/>
      <c r="G55" s="65"/>
    </row>
    <row r="56" spans="1:9" ht="20.100000000000001" customHeight="1" x14ac:dyDescent="0.25">
      <c r="A56" s="54" t="s">
        <v>273</v>
      </c>
      <c r="B56" s="54" t="s">
        <v>274</v>
      </c>
      <c r="C56" s="55">
        <f>+'Orçam. Licitação'!H103</f>
        <v>0</v>
      </c>
      <c r="D56" s="72"/>
      <c r="E56" s="65"/>
      <c r="F56" s="75"/>
      <c r="G56" s="65"/>
    </row>
    <row r="57" spans="1:9" ht="18" customHeight="1" x14ac:dyDescent="0.25">
      <c r="A57" s="54"/>
      <c r="B57" s="54"/>
      <c r="C57" s="55"/>
      <c r="D57" s="72"/>
      <c r="E57" s="65"/>
      <c r="F57" s="76"/>
      <c r="G57" s="65"/>
    </row>
    <row r="58" spans="1:9" ht="24" customHeight="1" x14ac:dyDescent="0.25">
      <c r="A58" s="50" t="s">
        <v>283</v>
      </c>
      <c r="B58" s="50" t="s">
        <v>284</v>
      </c>
      <c r="C58" s="51">
        <f>C59+C61</f>
        <v>0</v>
      </c>
      <c r="D58" s="64"/>
      <c r="E58" s="77"/>
      <c r="F58" s="77"/>
      <c r="G58" s="77"/>
      <c r="I58" s="53"/>
    </row>
    <row r="59" spans="1:9" ht="20.100000000000001" customHeight="1" x14ac:dyDescent="0.25">
      <c r="A59" s="54" t="s">
        <v>285</v>
      </c>
      <c r="B59" s="54" t="s">
        <v>286</v>
      </c>
      <c r="C59" s="55">
        <f>+'Orçam. Licitação'!H113</f>
        <v>0</v>
      </c>
      <c r="D59" s="72"/>
      <c r="E59" s="75"/>
      <c r="F59" s="65"/>
      <c r="G59" s="65"/>
    </row>
    <row r="60" spans="1:9" ht="18" customHeight="1" x14ac:dyDescent="0.25">
      <c r="A60" s="54"/>
      <c r="B60" s="54"/>
      <c r="C60" s="55"/>
      <c r="D60" s="72"/>
      <c r="E60" s="76"/>
      <c r="F60" s="65"/>
      <c r="G60" s="65"/>
    </row>
    <row r="61" spans="1:9" ht="20.100000000000001" customHeight="1" x14ac:dyDescent="0.25">
      <c r="A61" s="54" t="s">
        <v>296</v>
      </c>
      <c r="B61" s="54" t="s">
        <v>297</v>
      </c>
      <c r="C61" s="55">
        <f>C62+C64+C66+C68+C70+C72+C74+C76+C78</f>
        <v>0</v>
      </c>
      <c r="D61" s="72"/>
      <c r="E61" s="77"/>
      <c r="F61" s="77"/>
      <c r="G61" s="65"/>
      <c r="I61" s="53"/>
    </row>
    <row r="62" spans="1:9" ht="20.100000000000001" customHeight="1" x14ac:dyDescent="0.25">
      <c r="A62" s="54" t="s">
        <v>298</v>
      </c>
      <c r="B62" s="54" t="s">
        <v>299</v>
      </c>
      <c r="C62" s="55">
        <f>+'Orçam. Licitação'!H118</f>
        <v>0</v>
      </c>
      <c r="D62" s="72"/>
      <c r="E62" s="65"/>
      <c r="F62" s="75"/>
      <c r="G62" s="65"/>
    </row>
    <row r="63" spans="1:9" ht="18" customHeight="1" x14ac:dyDescent="0.25">
      <c r="A63" s="54"/>
      <c r="B63" s="54"/>
      <c r="C63" s="55"/>
      <c r="D63" s="72"/>
      <c r="E63" s="65"/>
      <c r="F63" s="76"/>
      <c r="G63" s="65"/>
    </row>
    <row r="64" spans="1:9" ht="20.100000000000001" customHeight="1" x14ac:dyDescent="0.25">
      <c r="A64" s="54" t="s">
        <v>304</v>
      </c>
      <c r="B64" s="54" t="s">
        <v>305</v>
      </c>
      <c r="C64" s="55">
        <f>+'Orçam. Licitação'!H121</f>
        <v>0</v>
      </c>
      <c r="D64" s="72"/>
      <c r="E64" s="65"/>
      <c r="F64" s="75"/>
      <c r="G64" s="65"/>
    </row>
    <row r="65" spans="1:9" ht="18" customHeight="1" x14ac:dyDescent="0.25">
      <c r="A65" s="54"/>
      <c r="B65" s="54"/>
      <c r="C65" s="55"/>
      <c r="D65" s="72"/>
      <c r="E65" s="65"/>
      <c r="F65" s="76"/>
      <c r="G65" s="65"/>
    </row>
    <row r="66" spans="1:9" ht="20.100000000000001" customHeight="1" x14ac:dyDescent="0.25">
      <c r="A66" s="54" t="s">
        <v>309</v>
      </c>
      <c r="B66" s="54" t="s">
        <v>310</v>
      </c>
      <c r="C66" s="55">
        <f>+'Orçam. Licitação'!H123</f>
        <v>0</v>
      </c>
      <c r="D66" s="72"/>
      <c r="E66" s="73"/>
      <c r="F66" s="78"/>
      <c r="G66" s="65"/>
    </row>
    <row r="67" spans="1:9" ht="18" customHeight="1" x14ac:dyDescent="0.25">
      <c r="A67" s="54"/>
      <c r="B67" s="54"/>
      <c r="C67" s="55"/>
      <c r="D67" s="72"/>
      <c r="E67" s="79"/>
      <c r="F67" s="79"/>
      <c r="G67" s="65"/>
    </row>
    <row r="68" spans="1:9" ht="20.100000000000001" customHeight="1" x14ac:dyDescent="0.25">
      <c r="A68" s="54" t="s">
        <v>320</v>
      </c>
      <c r="B68" s="54" t="s">
        <v>254</v>
      </c>
      <c r="C68" s="55">
        <f>+'Orçam. Licitação'!H127</f>
        <v>0</v>
      </c>
      <c r="D68" s="72"/>
      <c r="E68" s="65"/>
      <c r="F68" s="75"/>
      <c r="G68" s="65"/>
    </row>
    <row r="69" spans="1:9" ht="18" customHeight="1" x14ac:dyDescent="0.25">
      <c r="A69" s="54"/>
      <c r="B69" s="54"/>
      <c r="C69" s="55"/>
      <c r="D69" s="72"/>
      <c r="E69" s="65"/>
      <c r="F69" s="76"/>
      <c r="G69" s="65"/>
    </row>
    <row r="70" spans="1:9" ht="20.100000000000001" customHeight="1" x14ac:dyDescent="0.25">
      <c r="A70" s="54" t="s">
        <v>330</v>
      </c>
      <c r="B70" s="54" t="s">
        <v>274</v>
      </c>
      <c r="C70" s="55">
        <f>+'Orçam. Licitação'!H133</f>
        <v>0</v>
      </c>
      <c r="D70" s="72"/>
      <c r="E70" s="65"/>
      <c r="F70" s="75"/>
      <c r="G70" s="65"/>
    </row>
    <row r="71" spans="1:9" ht="18" customHeight="1" x14ac:dyDescent="0.25">
      <c r="A71" s="54"/>
      <c r="B71" s="54"/>
      <c r="C71" s="55"/>
      <c r="D71" s="72"/>
      <c r="E71" s="65"/>
      <c r="F71" s="76"/>
      <c r="G71" s="65"/>
    </row>
    <row r="72" spans="1:9" ht="20.100000000000001" customHeight="1" x14ac:dyDescent="0.25">
      <c r="A72" s="54" t="s">
        <v>339</v>
      </c>
      <c r="B72" s="54" t="s">
        <v>340</v>
      </c>
      <c r="C72" s="55">
        <f>+'Orçam. Licitação'!H140</f>
        <v>0</v>
      </c>
      <c r="D72" s="72"/>
      <c r="E72" s="65"/>
      <c r="F72" s="75"/>
      <c r="G72" s="65"/>
    </row>
    <row r="73" spans="1:9" ht="18" customHeight="1" x14ac:dyDescent="0.25">
      <c r="A73" s="54"/>
      <c r="B73" s="54"/>
      <c r="C73" s="55"/>
      <c r="D73" s="72"/>
      <c r="E73" s="65"/>
      <c r="F73" s="76"/>
      <c r="G73" s="65"/>
    </row>
    <row r="74" spans="1:9" ht="20.100000000000001" customHeight="1" x14ac:dyDescent="0.25">
      <c r="A74" s="54" t="s">
        <v>345</v>
      </c>
      <c r="B74" s="54" t="s">
        <v>346</v>
      </c>
      <c r="C74" s="55">
        <f>+'Orçam. Licitação'!H144</f>
        <v>0</v>
      </c>
      <c r="D74" s="72"/>
      <c r="E74" s="65"/>
      <c r="F74" s="75"/>
      <c r="G74" s="65"/>
    </row>
    <row r="75" spans="1:9" ht="18" customHeight="1" x14ac:dyDescent="0.25">
      <c r="A75" s="54"/>
      <c r="B75" s="54"/>
      <c r="C75" s="55"/>
      <c r="D75" s="72"/>
      <c r="E75" s="65"/>
      <c r="F75" s="76"/>
      <c r="G75" s="65"/>
    </row>
    <row r="76" spans="1:9" ht="20.100000000000001" customHeight="1" x14ac:dyDescent="0.25">
      <c r="A76" s="54" t="s">
        <v>349</v>
      </c>
      <c r="B76" s="54" t="s">
        <v>350</v>
      </c>
      <c r="C76" s="55">
        <f>+'Orçam. Licitação'!H147</f>
        <v>0</v>
      </c>
      <c r="D76" s="72"/>
      <c r="E76" s="65"/>
      <c r="F76" s="75"/>
      <c r="G76" s="65"/>
    </row>
    <row r="77" spans="1:9" ht="18" customHeight="1" x14ac:dyDescent="0.25">
      <c r="A77" s="54"/>
      <c r="B77" s="54"/>
      <c r="C77" s="55"/>
      <c r="D77" s="72"/>
      <c r="E77" s="65"/>
      <c r="F77" s="76"/>
      <c r="G77" s="65"/>
    </row>
    <row r="78" spans="1:9" ht="20.100000000000001" customHeight="1" x14ac:dyDescent="0.25">
      <c r="A78" s="54" t="s">
        <v>353</v>
      </c>
      <c r="B78" s="54" t="s">
        <v>354</v>
      </c>
      <c r="C78" s="55">
        <f>+'Orçam. Licitação'!H150</f>
        <v>0</v>
      </c>
      <c r="D78" s="72"/>
      <c r="E78" s="65"/>
      <c r="F78" s="75"/>
      <c r="G78" s="65"/>
    </row>
    <row r="79" spans="1:9" ht="18" customHeight="1" x14ac:dyDescent="0.25">
      <c r="A79" s="54"/>
      <c r="B79" s="54"/>
      <c r="C79" s="55"/>
      <c r="D79" s="72"/>
      <c r="E79" s="65"/>
      <c r="F79" s="76"/>
      <c r="G79" s="65"/>
    </row>
    <row r="80" spans="1:9" ht="24" customHeight="1" x14ac:dyDescent="0.25">
      <c r="A80" s="50" t="s">
        <v>357</v>
      </c>
      <c r="B80" s="50" t="s">
        <v>358</v>
      </c>
      <c r="C80" s="51" t="e">
        <f>#REF!</f>
        <v>#REF!</v>
      </c>
      <c r="D80" s="52"/>
      <c r="E80" s="61">
        <f>E81</f>
        <v>0</v>
      </c>
      <c r="F80" s="57">
        <f>F81</f>
        <v>0</v>
      </c>
      <c r="G80" s="58"/>
      <c r="I80" s="12"/>
    </row>
    <row r="81" spans="1:7" ht="20.100000000000001" customHeight="1" x14ac:dyDescent="0.25">
      <c r="A81" s="54" t="s">
        <v>359</v>
      </c>
      <c r="B81" s="54" t="s">
        <v>360</v>
      </c>
      <c r="C81" s="55">
        <f>+'Orçam. Licitação'!H154</f>
        <v>0</v>
      </c>
      <c r="D81" s="72"/>
      <c r="E81" s="73"/>
      <c r="F81" s="75"/>
      <c r="G81" s="65"/>
    </row>
    <row r="82" spans="1:7" ht="18" customHeight="1" x14ac:dyDescent="0.25">
      <c r="A82" s="54"/>
      <c r="B82" s="54"/>
      <c r="C82" s="55"/>
      <c r="D82" s="72"/>
      <c r="E82" s="79"/>
      <c r="F82" s="79"/>
      <c r="G82" s="65"/>
    </row>
    <row r="83" spans="1:7" ht="24" customHeight="1" x14ac:dyDescent="0.25">
      <c r="A83" s="50" t="s">
        <v>367</v>
      </c>
      <c r="B83" s="50" t="s">
        <v>181</v>
      </c>
      <c r="C83" s="51">
        <f>C84+C86+C88+C93+C95</f>
        <v>0</v>
      </c>
      <c r="D83" s="52"/>
      <c r="E83" s="51">
        <f>E84+E86+E88+E93+E95</f>
        <v>0</v>
      </c>
      <c r="F83" s="51">
        <f>F84+F86+F88+F93+F95</f>
        <v>0</v>
      </c>
      <c r="G83" s="51">
        <f>G84+G86+G88+G93+G95</f>
        <v>0</v>
      </c>
    </row>
    <row r="84" spans="1:7" ht="20.100000000000001" customHeight="1" x14ac:dyDescent="0.25">
      <c r="A84" s="54" t="s">
        <v>368</v>
      </c>
      <c r="B84" s="54" t="s">
        <v>369</v>
      </c>
      <c r="C84" s="55">
        <f>+'Orçam. Licitação'!H158</f>
        <v>0</v>
      </c>
      <c r="D84" s="72"/>
      <c r="E84" s="65"/>
      <c r="F84" s="65"/>
      <c r="G84" s="75"/>
    </row>
    <row r="85" spans="1:7" ht="18" customHeight="1" x14ac:dyDescent="0.25">
      <c r="A85" s="54"/>
      <c r="B85" s="54"/>
      <c r="C85" s="55"/>
      <c r="D85" s="72"/>
      <c r="E85" s="65"/>
      <c r="F85" s="65"/>
      <c r="G85" s="74"/>
    </row>
    <row r="86" spans="1:7" ht="20.100000000000001" customHeight="1" x14ac:dyDescent="0.25">
      <c r="A86" s="54" t="s">
        <v>379</v>
      </c>
      <c r="B86" s="54" t="s">
        <v>380</v>
      </c>
      <c r="C86" s="55">
        <f>+'Orçam. Licitação'!H162</f>
        <v>0</v>
      </c>
      <c r="D86" s="72"/>
      <c r="E86" s="65"/>
      <c r="F86" s="65"/>
      <c r="G86" s="75"/>
    </row>
    <row r="87" spans="1:7" ht="18" customHeight="1" x14ac:dyDescent="0.25">
      <c r="A87" s="54"/>
      <c r="B87" s="54"/>
      <c r="C87" s="55"/>
      <c r="D87" s="72"/>
      <c r="E87" s="65"/>
      <c r="F87" s="65"/>
      <c r="G87" s="74"/>
    </row>
    <row r="88" spans="1:7" ht="20.100000000000001" customHeight="1" x14ac:dyDescent="0.25">
      <c r="A88" s="54" t="s">
        <v>390</v>
      </c>
      <c r="B88" s="54" t="s">
        <v>391</v>
      </c>
      <c r="C88" s="55">
        <f>C89+C91</f>
        <v>0</v>
      </c>
      <c r="D88" s="72"/>
      <c r="E88" s="65"/>
      <c r="F88" s="65"/>
      <c r="G88" s="75"/>
    </row>
    <row r="89" spans="1:7" ht="20.100000000000001" customHeight="1" x14ac:dyDescent="0.25">
      <c r="A89" s="54" t="s">
        <v>392</v>
      </c>
      <c r="B89" s="54" t="s">
        <v>393</v>
      </c>
      <c r="C89" s="55">
        <f>+'Orçam. Licitação'!H167</f>
        <v>0</v>
      </c>
      <c r="D89" s="72"/>
      <c r="E89" s="65"/>
      <c r="F89" s="65"/>
      <c r="G89" s="75"/>
    </row>
    <row r="90" spans="1:7" ht="18" customHeight="1" x14ac:dyDescent="0.25">
      <c r="A90" s="54"/>
      <c r="B90" s="54"/>
      <c r="C90" s="55"/>
      <c r="D90" s="72"/>
      <c r="E90" s="65"/>
      <c r="F90" s="65"/>
      <c r="G90" s="74"/>
    </row>
    <row r="91" spans="1:7" ht="20.100000000000001" customHeight="1" x14ac:dyDescent="0.25">
      <c r="A91" s="54" t="s">
        <v>403</v>
      </c>
      <c r="B91" s="54" t="s">
        <v>404</v>
      </c>
      <c r="C91" s="55">
        <f>+'Orçam. Licitação'!H171</f>
        <v>0</v>
      </c>
      <c r="D91" s="72"/>
      <c r="E91" s="65"/>
      <c r="F91" s="65"/>
      <c r="G91" s="75"/>
    </row>
    <row r="92" spans="1:7" ht="18" customHeight="1" x14ac:dyDescent="0.25">
      <c r="A92" s="54"/>
      <c r="B92" s="54"/>
      <c r="C92" s="55"/>
      <c r="D92" s="72"/>
      <c r="E92" s="65"/>
      <c r="F92" s="65"/>
      <c r="G92" s="74"/>
    </row>
    <row r="93" spans="1:7" ht="20.100000000000001" customHeight="1" x14ac:dyDescent="0.25">
      <c r="A93" s="54" t="s">
        <v>410</v>
      </c>
      <c r="B93" s="54" t="s">
        <v>411</v>
      </c>
      <c r="C93" s="55">
        <f>+'Orçam. Licitação'!H175</f>
        <v>0</v>
      </c>
      <c r="D93" s="72"/>
      <c r="E93" s="65"/>
      <c r="F93" s="65"/>
      <c r="G93" s="75"/>
    </row>
    <row r="94" spans="1:7" ht="18" customHeight="1" x14ac:dyDescent="0.25">
      <c r="A94" s="54"/>
      <c r="B94" s="54"/>
      <c r="C94" s="55"/>
      <c r="D94" s="72"/>
      <c r="E94" s="65"/>
      <c r="F94" s="65"/>
      <c r="G94" s="74"/>
    </row>
    <row r="95" spans="1:7" ht="20.100000000000001" customHeight="1" x14ac:dyDescent="0.25">
      <c r="A95" s="54" t="s">
        <v>418</v>
      </c>
      <c r="B95" s="54" t="s">
        <v>419</v>
      </c>
      <c r="C95" s="55">
        <f>+'Orçam. Licitação'!H178</f>
        <v>0</v>
      </c>
      <c r="D95" s="72"/>
      <c r="E95" s="65"/>
      <c r="F95" s="65"/>
      <c r="G95" s="75"/>
    </row>
    <row r="96" spans="1:7" ht="18" customHeight="1" x14ac:dyDescent="0.25">
      <c r="A96" s="54"/>
      <c r="B96" s="54"/>
      <c r="C96" s="55"/>
      <c r="D96" s="72"/>
      <c r="E96" s="65"/>
      <c r="F96" s="65"/>
      <c r="G96" s="74"/>
    </row>
    <row r="97" spans="1:9" ht="24" customHeight="1" x14ac:dyDescent="0.25">
      <c r="A97" s="50" t="s">
        <v>423</v>
      </c>
      <c r="B97" s="50" t="s">
        <v>424</v>
      </c>
      <c r="C97" s="51">
        <f>+'Orçam. Licitação'!H180</f>
        <v>0</v>
      </c>
      <c r="D97" s="52"/>
      <c r="E97" s="62">
        <f>C97*0.2</f>
        <v>0</v>
      </c>
      <c r="F97" s="62">
        <f>C97*0.5</f>
        <v>0</v>
      </c>
      <c r="G97" s="62">
        <f>C97*0.3</f>
        <v>0</v>
      </c>
      <c r="I97" s="12"/>
    </row>
    <row r="98" spans="1:9" ht="18" customHeight="1" x14ac:dyDescent="0.25">
      <c r="A98" s="33"/>
      <c r="B98" s="33"/>
      <c r="C98" s="63"/>
      <c r="D98" s="64"/>
      <c r="E98" s="74"/>
      <c r="F98" s="74"/>
      <c r="G98" s="74"/>
    </row>
    <row r="99" spans="1:9" ht="24" customHeight="1" x14ac:dyDescent="0.25">
      <c r="A99" s="50" t="s">
        <v>464</v>
      </c>
      <c r="B99" s="50" t="s">
        <v>465</v>
      </c>
      <c r="C99" s="51">
        <f>+'Orçam. Licitação'!H194</f>
        <v>0</v>
      </c>
      <c r="D99" s="52"/>
      <c r="E99" s="58"/>
      <c r="F99" s="58"/>
      <c r="G99" s="60">
        <f>C99</f>
        <v>0</v>
      </c>
    </row>
    <row r="100" spans="1:9" ht="18" customHeight="1" x14ac:dyDescent="0.25">
      <c r="A100" s="33"/>
      <c r="B100" s="33"/>
      <c r="C100" s="63"/>
      <c r="D100" s="64"/>
      <c r="E100" s="65"/>
      <c r="F100" s="65"/>
      <c r="G100" s="74"/>
    </row>
    <row r="101" spans="1:9" ht="24" customHeight="1" x14ac:dyDescent="0.25">
      <c r="A101" s="50" t="s">
        <v>500</v>
      </c>
      <c r="B101" s="50" t="s">
        <v>501</v>
      </c>
      <c r="C101" s="51">
        <f>+'Orçam. Licitação'!H207</f>
        <v>0</v>
      </c>
      <c r="D101" s="52"/>
      <c r="E101" s="51">
        <f>E102+E115+E117+E119+E126+E133+E138</f>
        <v>0</v>
      </c>
      <c r="F101" s="51">
        <f>F102+F115+F117+F119+F126+F133+F138</f>
        <v>0</v>
      </c>
      <c r="G101" s="51">
        <f>G102+G115+G117+G119+G126+G133+G138</f>
        <v>0</v>
      </c>
      <c r="I101" s="53"/>
    </row>
    <row r="102" spans="1:9" ht="20.100000000000001" customHeight="1" x14ac:dyDescent="0.25">
      <c r="A102" s="54" t="s">
        <v>502</v>
      </c>
      <c r="B102" s="54" t="s">
        <v>503</v>
      </c>
      <c r="C102" s="55" t="e">
        <f>#REF!</f>
        <v>#REF!</v>
      </c>
      <c r="D102" s="56"/>
      <c r="E102" s="55">
        <f>E103+E105+E107+E109+E111+E113</f>
        <v>0</v>
      </c>
      <c r="F102" s="55">
        <f>F103+F105+F107+F109+F111+F113</f>
        <v>0</v>
      </c>
      <c r="G102" s="55">
        <f>G103+G105+G107+G109+G111+G113</f>
        <v>0</v>
      </c>
      <c r="I102" s="53"/>
    </row>
    <row r="103" spans="1:9" ht="20.100000000000001" customHeight="1" x14ac:dyDescent="0.25">
      <c r="A103" s="54" t="s">
        <v>504</v>
      </c>
      <c r="B103" s="54" t="s">
        <v>505</v>
      </c>
      <c r="C103" s="55">
        <f>+'Orçam. Licitação'!H209</f>
        <v>0</v>
      </c>
      <c r="D103" s="72"/>
      <c r="E103" s="80"/>
      <c r="F103" s="81"/>
      <c r="G103" s="65"/>
    </row>
    <row r="104" spans="1:9" ht="18" customHeight="1" x14ac:dyDescent="0.25">
      <c r="A104" s="54"/>
      <c r="B104" s="54"/>
      <c r="C104" s="55"/>
      <c r="D104" s="72"/>
      <c r="E104" s="74"/>
      <c r="F104" s="74"/>
      <c r="G104" s="65"/>
    </row>
    <row r="105" spans="1:9" ht="20.100000000000001" customHeight="1" x14ac:dyDescent="0.25">
      <c r="A105" s="54" t="s">
        <v>564</v>
      </c>
      <c r="B105" s="54" t="s">
        <v>565</v>
      </c>
      <c r="C105" s="55">
        <f>+'Orçam. Licitação'!H229</f>
        <v>0</v>
      </c>
      <c r="D105" s="72"/>
      <c r="E105" s="75"/>
      <c r="F105" s="65"/>
      <c r="G105" s="65"/>
    </row>
    <row r="106" spans="1:9" ht="18" customHeight="1" x14ac:dyDescent="0.25">
      <c r="A106" s="54"/>
      <c r="B106" s="54"/>
      <c r="C106" s="55"/>
      <c r="D106" s="72"/>
      <c r="E106" s="74"/>
      <c r="F106" s="65"/>
      <c r="G106" s="65"/>
    </row>
    <row r="107" spans="1:9" ht="20.100000000000001" customHeight="1" x14ac:dyDescent="0.25">
      <c r="A107" s="54" t="s">
        <v>591</v>
      </c>
      <c r="B107" s="54" t="s">
        <v>592</v>
      </c>
      <c r="C107" s="55">
        <f>+'Orçam. Licitação'!H239</f>
        <v>0</v>
      </c>
      <c r="D107" s="72"/>
      <c r="E107" s="65"/>
      <c r="F107" s="73"/>
      <c r="G107" s="75"/>
    </row>
    <row r="108" spans="1:9" ht="18" customHeight="1" x14ac:dyDescent="0.25">
      <c r="A108" s="54"/>
      <c r="B108" s="54"/>
      <c r="C108" s="55"/>
      <c r="D108" s="72"/>
      <c r="E108" s="65"/>
      <c r="F108" s="74"/>
      <c r="G108" s="74"/>
    </row>
    <row r="109" spans="1:9" ht="20.100000000000001" customHeight="1" x14ac:dyDescent="0.25">
      <c r="A109" s="54" t="s">
        <v>605</v>
      </c>
      <c r="B109" s="54" t="s">
        <v>606</v>
      </c>
      <c r="C109" s="55">
        <f>+'Orçam. Licitação'!H246</f>
        <v>0</v>
      </c>
      <c r="D109" s="72"/>
      <c r="E109" s="73"/>
      <c r="F109" s="65"/>
      <c r="G109" s="75"/>
    </row>
    <row r="110" spans="1:9" ht="18" customHeight="1" x14ac:dyDescent="0.25">
      <c r="A110" s="54"/>
      <c r="B110" s="54"/>
      <c r="C110" s="55"/>
      <c r="D110" s="72"/>
      <c r="E110" s="74"/>
      <c r="F110" s="74"/>
      <c r="G110" s="74"/>
    </row>
    <row r="111" spans="1:9" ht="20.100000000000001" customHeight="1" x14ac:dyDescent="0.25">
      <c r="A111" s="54" t="s">
        <v>642</v>
      </c>
      <c r="B111" s="54" t="s">
        <v>643</v>
      </c>
      <c r="C111" s="55">
        <f>+'Orçam. Licitação'!H260</f>
        <v>0</v>
      </c>
      <c r="D111" s="72"/>
      <c r="E111" s="65"/>
      <c r="F111" s="75"/>
      <c r="G111" s="65"/>
    </row>
    <row r="112" spans="1:9" ht="18" customHeight="1" x14ac:dyDescent="0.25">
      <c r="A112" s="54"/>
      <c r="B112" s="54"/>
      <c r="C112" s="55"/>
      <c r="D112" s="72"/>
      <c r="E112" s="65"/>
      <c r="F112" s="74"/>
      <c r="G112" s="65"/>
    </row>
    <row r="113" spans="1:7" ht="20.100000000000001" customHeight="1" x14ac:dyDescent="0.25">
      <c r="A113" s="54" t="s">
        <v>662</v>
      </c>
      <c r="B113" s="54" t="s">
        <v>663</v>
      </c>
      <c r="C113" s="55">
        <f>+'Orçam. Licitação'!H267</f>
        <v>0</v>
      </c>
      <c r="D113" s="72"/>
      <c r="E113" s="65"/>
      <c r="F113" s="73"/>
      <c r="G113" s="78"/>
    </row>
    <row r="114" spans="1:7" ht="18" customHeight="1" x14ac:dyDescent="0.25">
      <c r="A114" s="54"/>
      <c r="B114" s="54"/>
      <c r="C114" s="55"/>
      <c r="D114" s="72"/>
      <c r="E114" s="65"/>
      <c r="F114" s="74"/>
      <c r="G114" s="74"/>
    </row>
    <row r="115" spans="1:7" ht="20.100000000000001" customHeight="1" x14ac:dyDescent="0.25">
      <c r="A115" s="54" t="s">
        <v>684</v>
      </c>
      <c r="B115" s="54" t="s">
        <v>685</v>
      </c>
      <c r="C115" s="55">
        <f>+'Orçam. Licitação'!H276</f>
        <v>0</v>
      </c>
      <c r="D115" s="72"/>
      <c r="E115" s="73"/>
      <c r="F115" s="73"/>
      <c r="G115" s="75"/>
    </row>
    <row r="116" spans="1:7" ht="18" customHeight="1" x14ac:dyDescent="0.25">
      <c r="A116" s="54"/>
      <c r="B116" s="54"/>
      <c r="C116" s="55"/>
      <c r="D116" s="72"/>
      <c r="E116" s="74"/>
      <c r="F116" s="74"/>
      <c r="G116" s="74"/>
    </row>
    <row r="117" spans="1:7" ht="20.100000000000001" customHeight="1" x14ac:dyDescent="0.25">
      <c r="A117" s="54" t="s">
        <v>756</v>
      </c>
      <c r="B117" s="54" t="s">
        <v>757</v>
      </c>
      <c r="C117" s="55">
        <f>+'Orçam. Licitação'!H301</f>
        <v>0</v>
      </c>
      <c r="D117" s="72"/>
      <c r="E117" s="65"/>
      <c r="F117" s="75"/>
      <c r="G117" s="65"/>
    </row>
    <row r="118" spans="1:7" ht="18" customHeight="1" x14ac:dyDescent="0.25">
      <c r="A118" s="54"/>
      <c r="B118" s="54"/>
      <c r="C118" s="55"/>
      <c r="D118" s="72"/>
      <c r="E118" s="65"/>
      <c r="F118" s="74"/>
      <c r="G118" s="65"/>
    </row>
    <row r="119" spans="1:7" ht="20.100000000000001" customHeight="1" x14ac:dyDescent="0.25">
      <c r="A119" s="54" t="s">
        <v>796</v>
      </c>
      <c r="B119" s="54" t="s">
        <v>797</v>
      </c>
      <c r="C119" s="55">
        <f>+'Orçam. Licitação'!H315</f>
        <v>0</v>
      </c>
      <c r="D119" s="72"/>
      <c r="E119" s="65"/>
      <c r="F119" s="73"/>
      <c r="G119" s="78"/>
    </row>
    <row r="120" spans="1:7" ht="20.100000000000001" customHeight="1" x14ac:dyDescent="0.25">
      <c r="A120" s="54" t="s">
        <v>798</v>
      </c>
      <c r="B120" s="54" t="s">
        <v>799</v>
      </c>
      <c r="C120" s="55">
        <f>+'Orçam. Licitação'!H316</f>
        <v>0</v>
      </c>
      <c r="D120" s="72"/>
      <c r="E120" s="65"/>
      <c r="F120" s="75"/>
      <c r="G120" s="65"/>
    </row>
    <row r="121" spans="1:7" ht="18" customHeight="1" x14ac:dyDescent="0.25">
      <c r="A121" s="54"/>
      <c r="B121" s="54"/>
      <c r="C121" s="55"/>
      <c r="D121" s="72"/>
      <c r="E121" s="65"/>
      <c r="F121" s="74"/>
      <c r="G121" s="65"/>
    </row>
    <row r="122" spans="1:7" ht="20.100000000000001" customHeight="1" x14ac:dyDescent="0.25">
      <c r="A122" s="54" t="s">
        <v>828</v>
      </c>
      <c r="B122" s="54" t="s">
        <v>829</v>
      </c>
      <c r="C122" s="55">
        <f>+'Orçam. Licitação'!H327</f>
        <v>0</v>
      </c>
      <c r="D122" s="72"/>
      <c r="E122" s="65"/>
      <c r="F122" s="65"/>
      <c r="G122" s="75"/>
    </row>
    <row r="123" spans="1:7" ht="18" customHeight="1" x14ac:dyDescent="0.25">
      <c r="A123" s="54"/>
      <c r="B123" s="54"/>
      <c r="C123" s="55"/>
      <c r="D123" s="72"/>
      <c r="E123" s="65"/>
      <c r="F123" s="65"/>
      <c r="G123" s="74"/>
    </row>
    <row r="124" spans="1:7" ht="20.100000000000001" customHeight="1" x14ac:dyDescent="0.25">
      <c r="A124" s="54" t="s">
        <v>875</v>
      </c>
      <c r="B124" s="54" t="s">
        <v>876</v>
      </c>
      <c r="C124" s="55">
        <f>+'Orçam. Licitação'!H343</f>
        <v>0</v>
      </c>
      <c r="D124" s="72"/>
      <c r="E124" s="65"/>
      <c r="F124" s="65"/>
      <c r="G124" s="75"/>
    </row>
    <row r="125" spans="1:7" ht="18" customHeight="1" x14ac:dyDescent="0.25">
      <c r="A125" s="54"/>
      <c r="B125" s="54"/>
      <c r="C125" s="55"/>
      <c r="D125" s="72"/>
      <c r="E125" s="65"/>
      <c r="F125" s="65"/>
      <c r="G125" s="74"/>
    </row>
    <row r="126" spans="1:7" ht="20.100000000000001" customHeight="1" x14ac:dyDescent="0.25">
      <c r="A126" s="54" t="s">
        <v>941</v>
      </c>
      <c r="B126" s="54" t="s">
        <v>942</v>
      </c>
      <c r="C126" s="55">
        <f>+'Orçam. Licitação'!H366</f>
        <v>0</v>
      </c>
      <c r="D126" s="72"/>
      <c r="E126" s="81"/>
      <c r="F126" s="81"/>
      <c r="G126" s="81"/>
    </row>
    <row r="127" spans="1:7" ht="20.100000000000001" customHeight="1" x14ac:dyDescent="0.25">
      <c r="A127" s="54" t="s">
        <v>943</v>
      </c>
      <c r="B127" s="54" t="s">
        <v>944</v>
      </c>
      <c r="C127" s="55">
        <f>+'Orçam. Licitação'!H367</f>
        <v>0</v>
      </c>
      <c r="D127" s="72"/>
      <c r="E127" s="73"/>
      <c r="F127" s="73"/>
      <c r="G127" s="78"/>
    </row>
    <row r="128" spans="1:7" ht="18" customHeight="1" x14ac:dyDescent="0.25">
      <c r="A128" s="54"/>
      <c r="B128" s="54"/>
      <c r="C128" s="55"/>
      <c r="D128" s="72"/>
      <c r="E128" s="74"/>
      <c r="F128" s="74"/>
      <c r="G128" s="74"/>
    </row>
    <row r="129" spans="1:9" ht="20.100000000000001" customHeight="1" x14ac:dyDescent="0.25">
      <c r="A129" s="54" t="s">
        <v>969</v>
      </c>
      <c r="B129" s="54" t="s">
        <v>970</v>
      </c>
      <c r="C129" s="55">
        <f>+'Orçam. Licitação'!H376</f>
        <v>0</v>
      </c>
      <c r="D129" s="72"/>
      <c r="E129" s="65"/>
      <c r="F129" s="65"/>
      <c r="G129" s="75"/>
    </row>
    <row r="130" spans="1:9" ht="18" customHeight="1" x14ac:dyDescent="0.25">
      <c r="A130" s="54"/>
      <c r="B130" s="54"/>
      <c r="C130" s="55"/>
      <c r="D130" s="72"/>
      <c r="E130" s="65"/>
      <c r="F130" s="65"/>
      <c r="G130" s="74"/>
    </row>
    <row r="131" spans="1:9" ht="20.100000000000001" customHeight="1" x14ac:dyDescent="0.25">
      <c r="A131" s="54" t="s">
        <v>983</v>
      </c>
      <c r="B131" s="54" t="s">
        <v>984</v>
      </c>
      <c r="C131" s="55">
        <f>+'Orçam. Licitação'!H381</f>
        <v>0</v>
      </c>
      <c r="D131" s="72"/>
      <c r="E131" s="65"/>
      <c r="F131" s="65"/>
      <c r="G131" s="75"/>
    </row>
    <row r="132" spans="1:9" ht="18" customHeight="1" x14ac:dyDescent="0.25">
      <c r="A132" s="54"/>
      <c r="B132" s="54"/>
      <c r="C132" s="55"/>
      <c r="D132" s="72"/>
      <c r="E132" s="65"/>
      <c r="F132" s="65"/>
      <c r="G132" s="74"/>
    </row>
    <row r="133" spans="1:9" ht="20.100000000000001" customHeight="1" x14ac:dyDescent="0.25">
      <c r="A133" s="54" t="s">
        <v>991</v>
      </c>
      <c r="B133" s="54" t="s">
        <v>992</v>
      </c>
      <c r="C133" s="55">
        <f>+'Orçam. Licitação'!H384</f>
        <v>0</v>
      </c>
      <c r="D133" s="72"/>
      <c r="E133" s="77"/>
      <c r="F133" s="77"/>
      <c r="G133" s="77"/>
      <c r="I133" s="53"/>
    </row>
    <row r="134" spans="1:9" ht="20.100000000000001" customHeight="1" x14ac:dyDescent="0.25">
      <c r="A134" s="54" t="s">
        <v>993</v>
      </c>
      <c r="B134" s="54" t="s">
        <v>994</v>
      </c>
      <c r="C134" s="55">
        <f>+'Orçam. Licitação'!H385</f>
        <v>0</v>
      </c>
      <c r="D134" s="72"/>
      <c r="E134" s="73"/>
      <c r="F134" s="73"/>
      <c r="G134" s="78"/>
    </row>
    <row r="135" spans="1:9" ht="18" customHeight="1" x14ac:dyDescent="0.25">
      <c r="A135" s="54"/>
      <c r="B135" s="54"/>
      <c r="C135" s="55"/>
      <c r="D135" s="72"/>
      <c r="E135" s="74"/>
      <c r="F135" s="74"/>
      <c r="G135" s="74"/>
    </row>
    <row r="136" spans="1:9" ht="20.100000000000001" customHeight="1" x14ac:dyDescent="0.25">
      <c r="A136" s="54" t="s">
        <v>1051</v>
      </c>
      <c r="B136" s="54" t="s">
        <v>1052</v>
      </c>
      <c r="C136" s="55">
        <f>+'Orçam. Licitação'!H406</f>
        <v>0</v>
      </c>
      <c r="D136" s="72"/>
      <c r="E136" s="75"/>
      <c r="F136" s="65"/>
      <c r="G136" s="65"/>
    </row>
    <row r="137" spans="1:9" ht="18" customHeight="1" x14ac:dyDescent="0.25">
      <c r="A137" s="54"/>
      <c r="B137" s="54"/>
      <c r="C137" s="55"/>
      <c r="D137" s="72"/>
      <c r="E137" s="76"/>
      <c r="F137" s="65"/>
      <c r="G137" s="65"/>
    </row>
    <row r="138" spans="1:9" ht="20.100000000000001" customHeight="1" x14ac:dyDescent="0.25">
      <c r="A138" s="54" t="s">
        <v>1072</v>
      </c>
      <c r="B138" s="54" t="s">
        <v>1073</v>
      </c>
      <c r="C138" s="55">
        <f>+'Orçam. Licitação'!H414</f>
        <v>0</v>
      </c>
      <c r="D138" s="72"/>
      <c r="E138" s="75"/>
      <c r="F138" s="65"/>
      <c r="G138" s="65"/>
    </row>
    <row r="139" spans="1:9" ht="20.100000000000001" customHeight="1" x14ac:dyDescent="0.25">
      <c r="A139" s="54" t="s">
        <v>1074</v>
      </c>
      <c r="B139" s="54" t="s">
        <v>1075</v>
      </c>
      <c r="C139" s="55">
        <f>+'Orçam. Licitação'!H415</f>
        <v>0</v>
      </c>
      <c r="D139" s="72"/>
      <c r="E139" s="75"/>
      <c r="F139" s="65"/>
      <c r="G139" s="65"/>
    </row>
    <row r="140" spans="1:9" ht="18" customHeight="1" x14ac:dyDescent="0.25">
      <c r="A140" s="54"/>
      <c r="B140" s="54"/>
      <c r="C140" s="55"/>
      <c r="D140" s="72"/>
      <c r="E140" s="76"/>
      <c r="F140" s="65"/>
      <c r="G140" s="65"/>
    </row>
    <row r="141" spans="1:9" ht="24" customHeight="1" x14ac:dyDescent="0.25">
      <c r="A141" s="50" t="s">
        <v>1105</v>
      </c>
      <c r="B141" s="50" t="s">
        <v>1106</v>
      </c>
      <c r="C141" s="51">
        <f>+'Orçam. Licitação'!H427</f>
        <v>0</v>
      </c>
      <c r="D141" s="52"/>
      <c r="E141" s="51">
        <f>E142+E144+E146+E151</f>
        <v>0</v>
      </c>
      <c r="F141" s="51">
        <f t="shared" ref="F141:G141" si="0">F142+F144+F146+F151</f>
        <v>0</v>
      </c>
      <c r="G141" s="51">
        <f t="shared" si="0"/>
        <v>0</v>
      </c>
      <c r="I141" s="53"/>
    </row>
    <row r="142" spans="1:9" ht="20.100000000000001" customHeight="1" x14ac:dyDescent="0.25">
      <c r="A142" s="54" t="s">
        <v>1107</v>
      </c>
      <c r="B142" s="54" t="s">
        <v>1108</v>
      </c>
      <c r="C142" s="55">
        <f>+'Orçam. Licitação'!H428</f>
        <v>0</v>
      </c>
      <c r="D142" s="72"/>
      <c r="E142" s="75"/>
      <c r="F142" s="65"/>
      <c r="G142" s="65"/>
    </row>
    <row r="143" spans="1:9" ht="18" customHeight="1" x14ac:dyDescent="0.25">
      <c r="A143" s="54"/>
      <c r="B143" s="54"/>
      <c r="C143" s="55"/>
      <c r="D143" s="72"/>
      <c r="E143" s="76"/>
      <c r="F143" s="65"/>
      <c r="G143" s="65"/>
    </row>
    <row r="144" spans="1:9" ht="20.100000000000001" customHeight="1" x14ac:dyDescent="0.25">
      <c r="A144" s="54" t="s">
        <v>1115</v>
      </c>
      <c r="B144" s="54" t="s">
        <v>1116</v>
      </c>
      <c r="C144" s="55">
        <f>+'Orçam. Licitação'!H431</f>
        <v>0</v>
      </c>
      <c r="D144" s="72"/>
      <c r="E144" s="73"/>
      <c r="F144" s="73"/>
      <c r="G144" s="78"/>
    </row>
    <row r="145" spans="1:9" ht="18" customHeight="1" x14ac:dyDescent="0.25">
      <c r="A145" s="54"/>
      <c r="B145" s="54"/>
      <c r="C145" s="55"/>
      <c r="D145" s="72"/>
      <c r="E145" s="74"/>
      <c r="F145" s="74"/>
      <c r="G145" s="74"/>
    </row>
    <row r="146" spans="1:9" ht="20.100000000000001" customHeight="1" x14ac:dyDescent="0.25">
      <c r="A146" s="54" t="s">
        <v>1145</v>
      </c>
      <c r="B146" s="54" t="s">
        <v>1146</v>
      </c>
      <c r="C146" s="55">
        <f>+'Orçam. Licitação'!H444</f>
        <v>0</v>
      </c>
      <c r="D146" s="72"/>
      <c r="E146" s="63"/>
      <c r="F146" s="63"/>
      <c r="G146" s="63"/>
    </row>
    <row r="147" spans="1:9" ht="20.100000000000001" customHeight="1" x14ac:dyDescent="0.25">
      <c r="A147" s="54" t="s">
        <v>1147</v>
      </c>
      <c r="B147" s="54" t="s">
        <v>1148</v>
      </c>
      <c r="C147" s="55">
        <f>+'Orçam. Licitação'!H445</f>
        <v>0</v>
      </c>
      <c r="D147" s="72"/>
      <c r="E147" s="65"/>
      <c r="F147" s="75"/>
      <c r="G147" s="65"/>
    </row>
    <row r="148" spans="1:9" ht="18" customHeight="1" x14ac:dyDescent="0.25">
      <c r="A148" s="54"/>
      <c r="B148" s="54"/>
      <c r="C148" s="55"/>
      <c r="D148" s="72"/>
      <c r="E148" s="65"/>
      <c r="F148" s="76"/>
      <c r="G148" s="65"/>
    </row>
    <row r="149" spans="1:9" ht="20.100000000000001" customHeight="1" x14ac:dyDescent="0.25">
      <c r="A149" s="54" t="s">
        <v>1156</v>
      </c>
      <c r="B149" s="54" t="s">
        <v>284</v>
      </c>
      <c r="C149" s="55">
        <f>+'Orçam. Licitação'!H449</f>
        <v>0</v>
      </c>
      <c r="D149" s="72"/>
      <c r="E149" s="65"/>
      <c r="F149" s="75"/>
      <c r="G149" s="65"/>
    </row>
    <row r="150" spans="1:9" ht="18" customHeight="1" x14ac:dyDescent="0.25">
      <c r="A150" s="54"/>
      <c r="B150" s="54"/>
      <c r="C150" s="55"/>
      <c r="D150" s="72"/>
      <c r="E150" s="65"/>
      <c r="F150" s="76"/>
      <c r="G150" s="65"/>
    </row>
    <row r="151" spans="1:9" ht="20.100000000000001" customHeight="1" x14ac:dyDescent="0.25">
      <c r="A151" s="54" t="s">
        <v>1161</v>
      </c>
      <c r="B151" s="54" t="s">
        <v>1162</v>
      </c>
      <c r="C151" s="55">
        <f>+'Orçam. Licitação'!H452</f>
        <v>0</v>
      </c>
      <c r="D151" s="72"/>
      <c r="E151" s="65"/>
      <c r="F151" s="75"/>
      <c r="G151" s="65"/>
    </row>
    <row r="152" spans="1:9" ht="18" customHeight="1" x14ac:dyDescent="0.25">
      <c r="A152" s="54"/>
      <c r="B152" s="54"/>
      <c r="C152" s="55"/>
      <c r="D152" s="72"/>
      <c r="E152" s="65"/>
      <c r="F152" s="76"/>
      <c r="G152" s="65"/>
    </row>
    <row r="153" spans="1:9" ht="24" customHeight="1" x14ac:dyDescent="0.25">
      <c r="A153" s="50" t="s">
        <v>1171</v>
      </c>
      <c r="B153" s="50" t="s">
        <v>1172</v>
      </c>
      <c r="C153" s="51">
        <f>+'Orçam. Licitação'!H459</f>
        <v>0</v>
      </c>
      <c r="D153" s="52"/>
      <c r="E153" s="62">
        <f>C153*0.12</f>
        <v>0</v>
      </c>
      <c r="F153" s="62">
        <f>C153*0.45</f>
        <v>0</v>
      </c>
      <c r="G153" s="61">
        <f>C153-(E153+F153)</f>
        <v>0</v>
      </c>
      <c r="I153" s="12"/>
    </row>
    <row r="154" spans="1:9" ht="18" customHeight="1" x14ac:dyDescent="0.25">
      <c r="A154" s="33"/>
      <c r="B154" s="33"/>
      <c r="C154" s="63"/>
      <c r="D154" s="64"/>
      <c r="E154" s="74"/>
      <c r="F154" s="74"/>
      <c r="G154" s="74"/>
    </row>
    <row r="155" spans="1:9" ht="24" customHeight="1" x14ac:dyDescent="0.25">
      <c r="A155" s="50" t="s">
        <v>1212</v>
      </c>
      <c r="B155" s="50" t="s">
        <v>1213</v>
      </c>
      <c r="C155" s="51">
        <f>+'Orçam. Licitação'!H473</f>
        <v>0</v>
      </c>
      <c r="D155" s="52"/>
      <c r="E155" s="58"/>
      <c r="F155" s="60">
        <f>C155</f>
        <v>0</v>
      </c>
      <c r="G155" s="58"/>
    </row>
    <row r="156" spans="1:9" ht="18" customHeight="1" x14ac:dyDescent="0.25">
      <c r="A156" s="33"/>
      <c r="B156" s="33"/>
      <c r="C156" s="63"/>
      <c r="D156" s="64"/>
      <c r="E156" s="65"/>
      <c r="F156" s="76"/>
      <c r="G156" s="65"/>
    </row>
    <row r="157" spans="1:9" ht="24" customHeight="1" x14ac:dyDescent="0.25">
      <c r="A157" s="50" t="s">
        <v>1219</v>
      </c>
      <c r="B157" s="50" t="s">
        <v>1220</v>
      </c>
      <c r="C157" s="51">
        <f>+'Orçam. Licitação'!H477</f>
        <v>0</v>
      </c>
      <c r="D157" s="52"/>
      <c r="E157" s="58"/>
      <c r="F157" s="58"/>
      <c r="G157" s="60">
        <f>C157</f>
        <v>0</v>
      </c>
    </row>
    <row r="158" spans="1:9" ht="18" customHeight="1" x14ac:dyDescent="0.25">
      <c r="A158" s="33"/>
      <c r="B158" s="33"/>
      <c r="C158" s="63"/>
      <c r="D158" s="64"/>
      <c r="E158" s="65"/>
      <c r="F158" s="65"/>
      <c r="G158" s="76"/>
    </row>
    <row r="159" spans="1:9" ht="24" customHeight="1" x14ac:dyDescent="0.25">
      <c r="A159" s="50" t="s">
        <v>1247</v>
      </c>
      <c r="B159" s="50" t="s">
        <v>1248</v>
      </c>
      <c r="C159" s="51">
        <f>SUM(C160:C164)</f>
        <v>0</v>
      </c>
      <c r="D159" s="52"/>
      <c r="E159" s="58"/>
      <c r="F159" s="58"/>
      <c r="G159" s="51">
        <f>G160+G162+G164</f>
        <v>0</v>
      </c>
    </row>
    <row r="160" spans="1:9" ht="20.100000000000001" customHeight="1" x14ac:dyDescent="0.25">
      <c r="A160" s="54" t="s">
        <v>1249</v>
      </c>
      <c r="B160" s="54" t="s">
        <v>1250</v>
      </c>
      <c r="C160" s="55">
        <f>+'Orçam. Licitação'!H489</f>
        <v>0</v>
      </c>
      <c r="D160" s="56"/>
      <c r="E160" s="59"/>
      <c r="F160" s="59"/>
      <c r="G160" s="75"/>
    </row>
    <row r="161" spans="1:9" ht="18" customHeight="1" x14ac:dyDescent="0.25">
      <c r="A161" s="54"/>
      <c r="B161" s="54"/>
      <c r="C161" s="55"/>
      <c r="D161" s="56"/>
      <c r="E161" s="59"/>
      <c r="F161" s="59"/>
      <c r="G161" s="76"/>
    </row>
    <row r="162" spans="1:9" ht="20.100000000000001" customHeight="1" x14ac:dyDescent="0.25">
      <c r="A162" s="54" t="s">
        <v>1260</v>
      </c>
      <c r="B162" s="54" t="s">
        <v>1261</v>
      </c>
      <c r="C162" s="55">
        <f>+'Orçam. Licitação'!H493</f>
        <v>0</v>
      </c>
      <c r="D162" s="56"/>
      <c r="E162" s="59"/>
      <c r="F162" s="59"/>
      <c r="G162" s="75"/>
    </row>
    <row r="163" spans="1:9" ht="18" customHeight="1" x14ac:dyDescent="0.25">
      <c r="A163" s="54"/>
      <c r="B163" s="54"/>
      <c r="C163" s="55"/>
      <c r="D163" s="56"/>
      <c r="E163" s="59"/>
      <c r="F163" s="59"/>
      <c r="G163" s="76"/>
    </row>
    <row r="164" spans="1:9" ht="20.100000000000001" customHeight="1" x14ac:dyDescent="0.25">
      <c r="A164" s="54" t="s">
        <v>1264</v>
      </c>
      <c r="B164" s="54" t="s">
        <v>1265</v>
      </c>
      <c r="C164" s="55">
        <f>+'Orçam. Licitação'!H495</f>
        <v>0</v>
      </c>
      <c r="D164" s="56"/>
      <c r="E164" s="59"/>
      <c r="F164" s="59"/>
      <c r="G164" s="75"/>
    </row>
    <row r="165" spans="1:9" ht="18" customHeight="1" x14ac:dyDescent="0.25">
      <c r="A165" s="54"/>
      <c r="B165" s="54"/>
      <c r="C165" s="55"/>
      <c r="D165" s="56"/>
      <c r="E165" s="59"/>
      <c r="F165" s="59"/>
      <c r="G165" s="76"/>
    </row>
    <row r="166" spans="1:9" x14ac:dyDescent="0.25">
      <c r="A166" s="6"/>
      <c r="B166" s="6"/>
      <c r="C166" s="6"/>
    </row>
    <row r="167" spans="1:9" ht="21.95" customHeight="1" x14ac:dyDescent="0.25">
      <c r="A167" s="83" t="s">
        <v>1286</v>
      </c>
      <c r="B167" s="84"/>
      <c r="C167" s="82" t="e">
        <f>C159+C157+C155+C153+C141+C101+C99+C97+C83+C80+C58+C49+C47+C44+C35+C20+C13+C6</f>
        <v>#REF!</v>
      </c>
      <c r="D167" s="66" t="s">
        <v>1282</v>
      </c>
      <c r="E167" s="67">
        <f>E159+E157+E155+E153+E141+E101+E99+E97+E83+E80+E58+E49+E47+E44+E35+E20+E13+E6</f>
        <v>0</v>
      </c>
      <c r="F167" s="67">
        <f>F159+F157+F155+F153+F141+F101+F99+F97+F83+F80+F58+F49+F47+F44+F35+F20+F13+F6</f>
        <v>0</v>
      </c>
      <c r="G167" s="67">
        <f>G159+G157+G155+G153+G141+G101+G99+G97+G83+G80+G58+G49+G47+G44+G35+G20+G13+G6</f>
        <v>0</v>
      </c>
      <c r="I167" s="12"/>
    </row>
    <row r="168" spans="1:9" ht="21.95" customHeight="1" x14ac:dyDescent="0.25">
      <c r="A168" s="85"/>
      <c r="B168" s="86"/>
      <c r="C168" s="82"/>
      <c r="D168" s="68" t="s">
        <v>1283</v>
      </c>
      <c r="E168" s="69"/>
      <c r="F168" s="69" t="e">
        <f t="shared" ref="F168:G168" si="1">F167/$C$167</f>
        <v>#REF!</v>
      </c>
      <c r="G168" s="69" t="e">
        <f t="shared" si="1"/>
        <v>#REF!</v>
      </c>
      <c r="I168" s="12"/>
    </row>
    <row r="169" spans="1:9" ht="21.95" customHeight="1" x14ac:dyDescent="0.25">
      <c r="A169" s="85"/>
      <c r="B169" s="86"/>
      <c r="C169" s="82"/>
      <c r="D169" s="70" t="s">
        <v>1284</v>
      </c>
      <c r="E169" s="71">
        <f>E167</f>
        <v>0</v>
      </c>
      <c r="F169" s="71">
        <f>E169+F167</f>
        <v>0</v>
      </c>
      <c r="G169" s="71">
        <f>F169+G167</f>
        <v>0</v>
      </c>
    </row>
    <row r="170" spans="1:9" ht="21.95" customHeight="1" x14ac:dyDescent="0.25">
      <c r="A170" s="87"/>
      <c r="B170" s="88"/>
      <c r="C170" s="82"/>
      <c r="D170" s="68" t="s">
        <v>1285</v>
      </c>
      <c r="E170" s="69">
        <f>E168</f>
        <v>0</v>
      </c>
      <c r="F170" s="69" t="e">
        <f>E170+F168</f>
        <v>#REF!</v>
      </c>
      <c r="G170" s="69" t="e">
        <f>F170+G168</f>
        <v>#REF!</v>
      </c>
    </row>
  </sheetData>
  <mergeCells count="6">
    <mergeCell ref="B2:D2"/>
    <mergeCell ref="C167:C170"/>
    <mergeCell ref="A167:B170"/>
    <mergeCell ref="C3:D3"/>
    <mergeCell ref="A4:G4"/>
    <mergeCell ref="F3:G3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1" fitToHeight="0" orientation="landscape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1"/>
  <sheetViews>
    <sheetView tabSelected="1" showOutlineSymbols="0" showWhiteSpace="0" topLeftCell="A480" workbookViewId="0">
      <selection activeCell="J6" sqref="J6"/>
    </sheetView>
  </sheetViews>
  <sheetFormatPr defaultRowHeight="12.75" x14ac:dyDescent="0.2"/>
  <cols>
    <col min="1" max="1" width="8.375" style="21" bestFit="1" customWidth="1"/>
    <col min="2" max="2" width="9.5" style="21" bestFit="1" customWidth="1"/>
    <col min="3" max="3" width="7.875" style="21" customWidth="1"/>
    <col min="4" max="4" width="37.75" style="14" customWidth="1"/>
    <col min="5" max="5" width="7.5" style="14" bestFit="1" customWidth="1"/>
    <col min="6" max="6" width="6.875" style="14" bestFit="1" customWidth="1"/>
    <col min="7" max="7" width="11.125" style="14" bestFit="1" customWidth="1"/>
    <col min="8" max="8" width="13" style="14" customWidth="1"/>
    <col min="9" max="16384" width="9" style="14"/>
  </cols>
  <sheetData>
    <row r="1" spans="1:8" ht="78" customHeight="1" x14ac:dyDescent="0.2"/>
    <row r="2" spans="1:8" ht="41.25" customHeight="1" x14ac:dyDescent="0.2">
      <c r="A2" s="95" t="s">
        <v>4</v>
      </c>
      <c r="B2" s="96"/>
      <c r="C2" s="96"/>
      <c r="D2" s="96"/>
      <c r="E2" s="96"/>
      <c r="F2" s="96"/>
      <c r="G2" s="96"/>
      <c r="H2" s="96"/>
    </row>
    <row r="4" spans="1:8" ht="15" customHeight="1" x14ac:dyDescent="0.2">
      <c r="A4" s="22" t="s">
        <v>1287</v>
      </c>
      <c r="B4" s="92" t="s">
        <v>1288</v>
      </c>
      <c r="C4" s="92"/>
      <c r="D4" s="92"/>
      <c r="E4" s="94" t="s">
        <v>1</v>
      </c>
      <c r="F4" s="94"/>
      <c r="G4" s="16"/>
      <c r="H4" s="16" t="s">
        <v>3</v>
      </c>
    </row>
    <row r="5" spans="1:8" ht="80.099999999999994" customHeight="1" x14ac:dyDescent="0.2">
      <c r="A5" s="23"/>
      <c r="B5" s="23"/>
      <c r="C5" s="23"/>
      <c r="E5" s="89" t="s">
        <v>1294</v>
      </c>
      <c r="F5" s="89"/>
      <c r="G5" s="89"/>
      <c r="H5" s="4" t="s">
        <v>1295</v>
      </c>
    </row>
    <row r="7" spans="1:8" ht="30" customHeight="1" x14ac:dyDescent="0.2">
      <c r="A7" s="35" t="s">
        <v>5</v>
      </c>
      <c r="B7" s="36" t="s">
        <v>6</v>
      </c>
      <c r="C7" s="35" t="s">
        <v>7</v>
      </c>
      <c r="D7" s="37" t="s">
        <v>8</v>
      </c>
      <c r="E7" s="38" t="s">
        <v>9</v>
      </c>
      <c r="F7" s="39" t="s">
        <v>10</v>
      </c>
      <c r="G7" s="39" t="s">
        <v>1289</v>
      </c>
      <c r="H7" s="40" t="s">
        <v>1290</v>
      </c>
    </row>
    <row r="8" spans="1:8" ht="24" customHeight="1" x14ac:dyDescent="0.2">
      <c r="A8" s="24" t="s">
        <v>11</v>
      </c>
      <c r="B8" s="24"/>
      <c r="C8" s="24"/>
      <c r="D8" s="25" t="s">
        <v>12</v>
      </c>
      <c r="E8" s="25"/>
      <c r="F8" s="26"/>
      <c r="G8" s="25"/>
      <c r="H8" s="27">
        <f>H9+H13+H15</f>
        <v>0</v>
      </c>
    </row>
    <row r="9" spans="1:8" ht="24" customHeight="1" x14ac:dyDescent="0.2">
      <c r="A9" s="24" t="s">
        <v>13</v>
      </c>
      <c r="B9" s="24"/>
      <c r="C9" s="24"/>
      <c r="D9" s="25" t="s">
        <v>14</v>
      </c>
      <c r="E9" s="25"/>
      <c r="F9" s="26"/>
      <c r="G9" s="25"/>
      <c r="H9" s="27">
        <f>SUM(H10:H12)</f>
        <v>0</v>
      </c>
    </row>
    <row r="10" spans="1:8" ht="26.1" customHeight="1" x14ac:dyDescent="0.2">
      <c r="A10" s="28" t="s">
        <v>15</v>
      </c>
      <c r="B10" s="28" t="s">
        <v>16</v>
      </c>
      <c r="C10" s="28" t="s">
        <v>17</v>
      </c>
      <c r="D10" s="29" t="s">
        <v>18</v>
      </c>
      <c r="E10" s="28" t="s">
        <v>19</v>
      </c>
      <c r="F10" s="30">
        <v>264</v>
      </c>
      <c r="G10" s="31"/>
      <c r="H10" s="31">
        <f>(G10*F10)</f>
        <v>0</v>
      </c>
    </row>
    <row r="11" spans="1:8" ht="26.1" customHeight="1" x14ac:dyDescent="0.2">
      <c r="A11" s="28" t="s">
        <v>20</v>
      </c>
      <c r="B11" s="28" t="s">
        <v>21</v>
      </c>
      <c r="C11" s="28" t="s">
        <v>17</v>
      </c>
      <c r="D11" s="29" t="s">
        <v>22</v>
      </c>
      <c r="E11" s="28" t="s">
        <v>23</v>
      </c>
      <c r="F11" s="30">
        <v>3</v>
      </c>
      <c r="G11" s="31"/>
      <c r="H11" s="31">
        <f t="shared" ref="H11" si="0">(G11*F11)</f>
        <v>0</v>
      </c>
    </row>
    <row r="12" spans="1:8" ht="24" customHeight="1" x14ac:dyDescent="0.2">
      <c r="A12" s="28" t="s">
        <v>24</v>
      </c>
      <c r="B12" s="28" t="s">
        <v>25</v>
      </c>
      <c r="C12" s="28" t="s">
        <v>17</v>
      </c>
      <c r="D12" s="29" t="s">
        <v>26</v>
      </c>
      <c r="E12" s="28" t="s">
        <v>19</v>
      </c>
      <c r="F12" s="30">
        <v>1080</v>
      </c>
      <c r="G12" s="31"/>
      <c r="H12" s="31">
        <f>(G12*F12)</f>
        <v>0</v>
      </c>
    </row>
    <row r="13" spans="1:8" ht="24" customHeight="1" x14ac:dyDescent="0.2">
      <c r="A13" s="24" t="s">
        <v>27</v>
      </c>
      <c r="B13" s="24"/>
      <c r="C13" s="24"/>
      <c r="D13" s="25" t="s">
        <v>28</v>
      </c>
      <c r="E13" s="25"/>
      <c r="F13" s="26"/>
      <c r="G13" s="25"/>
      <c r="H13" s="27">
        <f>SUM(H14)</f>
        <v>0</v>
      </c>
    </row>
    <row r="14" spans="1:8" ht="24" customHeight="1" x14ac:dyDescent="0.2">
      <c r="A14" s="28" t="s">
        <v>29</v>
      </c>
      <c r="B14" s="28" t="s">
        <v>30</v>
      </c>
      <c r="C14" s="28" t="s">
        <v>31</v>
      </c>
      <c r="D14" s="32" t="s">
        <v>32</v>
      </c>
      <c r="E14" s="28" t="s">
        <v>33</v>
      </c>
      <c r="F14" s="30">
        <v>3</v>
      </c>
      <c r="G14" s="31"/>
      <c r="H14" s="31">
        <f>(G14*F14)</f>
        <v>0</v>
      </c>
    </row>
    <row r="15" spans="1:8" ht="24" customHeight="1" x14ac:dyDescent="0.2">
      <c r="A15" s="24" t="s">
        <v>34</v>
      </c>
      <c r="B15" s="24"/>
      <c r="C15" s="24"/>
      <c r="D15" s="25" t="s">
        <v>35</v>
      </c>
      <c r="E15" s="25"/>
      <c r="F15" s="26"/>
      <c r="G15" s="25"/>
      <c r="H15" s="27">
        <f>SUM(H16:H19)</f>
        <v>0</v>
      </c>
    </row>
    <row r="16" spans="1:8" ht="51.95" customHeight="1" x14ac:dyDescent="0.2">
      <c r="A16" s="28" t="s">
        <v>36</v>
      </c>
      <c r="B16" s="28" t="s">
        <v>37</v>
      </c>
      <c r="C16" s="28" t="s">
        <v>17</v>
      </c>
      <c r="D16" s="29" t="s">
        <v>38</v>
      </c>
      <c r="E16" s="28" t="s">
        <v>39</v>
      </c>
      <c r="F16" s="30">
        <v>558.08000000000004</v>
      </c>
      <c r="G16" s="31"/>
      <c r="H16" s="31">
        <f t="shared" ref="H16:H19" si="1">(G16*F16)</f>
        <v>0</v>
      </c>
    </row>
    <row r="17" spans="1:8" ht="26.1" customHeight="1" x14ac:dyDescent="0.2">
      <c r="A17" s="28" t="s">
        <v>40</v>
      </c>
      <c r="B17" s="28" t="s">
        <v>41</v>
      </c>
      <c r="C17" s="28" t="s">
        <v>17</v>
      </c>
      <c r="D17" s="29" t="s">
        <v>42</v>
      </c>
      <c r="E17" s="28" t="s">
        <v>43</v>
      </c>
      <c r="F17" s="30">
        <v>90</v>
      </c>
      <c r="G17" s="31"/>
      <c r="H17" s="31">
        <f t="shared" si="1"/>
        <v>0</v>
      </c>
    </row>
    <row r="18" spans="1:8" ht="39" customHeight="1" x14ac:dyDescent="0.2">
      <c r="A18" s="28" t="s">
        <v>44</v>
      </c>
      <c r="B18" s="28" t="s">
        <v>45</v>
      </c>
      <c r="C18" s="28" t="s">
        <v>31</v>
      </c>
      <c r="D18" s="29" t="s">
        <v>46</v>
      </c>
      <c r="E18" s="28" t="s">
        <v>47</v>
      </c>
      <c r="F18" s="30">
        <v>186.03</v>
      </c>
      <c r="G18" s="31"/>
      <c r="H18" s="31">
        <f t="shared" si="1"/>
        <v>0</v>
      </c>
    </row>
    <row r="19" spans="1:8" ht="39" customHeight="1" x14ac:dyDescent="0.2">
      <c r="A19" s="28" t="s">
        <v>48</v>
      </c>
      <c r="B19" s="28" t="s">
        <v>49</v>
      </c>
      <c r="C19" s="28" t="s">
        <v>31</v>
      </c>
      <c r="D19" s="29" t="s">
        <v>50</v>
      </c>
      <c r="E19" s="28" t="s">
        <v>51</v>
      </c>
      <c r="F19" s="30">
        <v>30</v>
      </c>
      <c r="G19" s="31"/>
      <c r="H19" s="31">
        <f t="shared" si="1"/>
        <v>0</v>
      </c>
    </row>
    <row r="20" spans="1:8" ht="24" customHeight="1" x14ac:dyDescent="0.2">
      <c r="A20" s="24" t="s">
        <v>52</v>
      </c>
      <c r="B20" s="24"/>
      <c r="C20" s="24"/>
      <c r="D20" s="25" t="s">
        <v>53</v>
      </c>
      <c r="E20" s="25"/>
      <c r="F20" s="26"/>
      <c r="G20" s="25"/>
      <c r="H20" s="27">
        <f>H21+H24+H27</f>
        <v>0</v>
      </c>
    </row>
    <row r="21" spans="1:8" ht="24" customHeight="1" x14ac:dyDescent="0.2">
      <c r="A21" s="24" t="s">
        <v>54</v>
      </c>
      <c r="B21" s="24"/>
      <c r="C21" s="24"/>
      <c r="D21" s="25" t="s">
        <v>55</v>
      </c>
      <c r="E21" s="25"/>
      <c r="F21" s="26"/>
      <c r="G21" s="25"/>
      <c r="H21" s="27">
        <f>SUM(H22:H23)</f>
        <v>0</v>
      </c>
    </row>
    <row r="22" spans="1:8" ht="24" customHeight="1" x14ac:dyDescent="0.2">
      <c r="A22" s="28" t="s">
        <v>56</v>
      </c>
      <c r="B22" s="28" t="s">
        <v>57</v>
      </c>
      <c r="C22" s="28" t="s">
        <v>31</v>
      </c>
      <c r="D22" s="32" t="s">
        <v>58</v>
      </c>
      <c r="E22" s="28" t="s">
        <v>59</v>
      </c>
      <c r="F22" s="30">
        <v>1</v>
      </c>
      <c r="G22" s="31"/>
      <c r="H22" s="31">
        <f t="shared" ref="H22:H23" si="2">(G22*F22)</f>
        <v>0</v>
      </c>
    </row>
    <row r="23" spans="1:8" ht="24" customHeight="1" x14ac:dyDescent="0.2">
      <c r="A23" s="28" t="s">
        <v>60</v>
      </c>
      <c r="B23" s="28" t="s">
        <v>61</v>
      </c>
      <c r="C23" s="28" t="s">
        <v>31</v>
      </c>
      <c r="D23" s="32" t="s">
        <v>62</v>
      </c>
      <c r="E23" s="28" t="s">
        <v>59</v>
      </c>
      <c r="F23" s="30">
        <v>1</v>
      </c>
      <c r="G23" s="31"/>
      <c r="H23" s="31">
        <f t="shared" si="2"/>
        <v>0</v>
      </c>
    </row>
    <row r="24" spans="1:8" ht="24" customHeight="1" x14ac:dyDescent="0.2">
      <c r="A24" s="24" t="s">
        <v>63</v>
      </c>
      <c r="B24" s="24"/>
      <c r="C24" s="24"/>
      <c r="D24" s="25" t="s">
        <v>64</v>
      </c>
      <c r="E24" s="25"/>
      <c r="F24" s="26"/>
      <c r="G24" s="25"/>
      <c r="H24" s="27">
        <f>SUM(H25:H26)</f>
        <v>0</v>
      </c>
    </row>
    <row r="25" spans="1:8" ht="24" customHeight="1" x14ac:dyDescent="0.2">
      <c r="A25" s="28" t="s">
        <v>65</v>
      </c>
      <c r="B25" s="28" t="s">
        <v>66</v>
      </c>
      <c r="C25" s="28" t="s">
        <v>31</v>
      </c>
      <c r="D25" s="32" t="s">
        <v>67</v>
      </c>
      <c r="E25" s="28" t="s">
        <v>59</v>
      </c>
      <c r="F25" s="30">
        <v>1</v>
      </c>
      <c r="G25" s="31"/>
      <c r="H25" s="31">
        <f t="shared" ref="H25:H26" si="3">(G25*F25)</f>
        <v>0</v>
      </c>
    </row>
    <row r="26" spans="1:8" ht="24" customHeight="1" x14ac:dyDescent="0.2">
      <c r="A26" s="28" t="s">
        <v>68</v>
      </c>
      <c r="B26" s="28" t="s">
        <v>69</v>
      </c>
      <c r="C26" s="28" t="s">
        <v>31</v>
      </c>
      <c r="D26" s="32" t="s">
        <v>70</v>
      </c>
      <c r="E26" s="28" t="s">
        <v>59</v>
      </c>
      <c r="F26" s="30">
        <v>1</v>
      </c>
      <c r="G26" s="31"/>
      <c r="H26" s="31">
        <f t="shared" si="3"/>
        <v>0</v>
      </c>
    </row>
    <row r="27" spans="1:8" ht="24" customHeight="1" x14ac:dyDescent="0.2">
      <c r="A27" s="24" t="s">
        <v>71</v>
      </c>
      <c r="B27" s="24"/>
      <c r="C27" s="24"/>
      <c r="D27" s="25" t="s">
        <v>72</v>
      </c>
      <c r="E27" s="25"/>
      <c r="F27" s="26"/>
      <c r="G27" s="25"/>
      <c r="H27" s="27">
        <f>SUM(H28:H29)</f>
        <v>0</v>
      </c>
    </row>
    <row r="28" spans="1:8" ht="24" customHeight="1" x14ac:dyDescent="0.2">
      <c r="A28" s="28" t="s">
        <v>73</v>
      </c>
      <c r="B28" s="28" t="s">
        <v>74</v>
      </c>
      <c r="C28" s="28" t="s">
        <v>31</v>
      </c>
      <c r="D28" s="29" t="s">
        <v>75</v>
      </c>
      <c r="E28" s="28" t="s">
        <v>39</v>
      </c>
      <c r="F28" s="30">
        <v>3</v>
      </c>
      <c r="G28" s="31"/>
      <c r="H28" s="31">
        <f t="shared" ref="H28:H29" si="4">(G28*F28)</f>
        <v>0</v>
      </c>
    </row>
    <row r="29" spans="1:8" ht="24" customHeight="1" x14ac:dyDescent="0.2">
      <c r="A29" s="28" t="s">
        <v>76</v>
      </c>
      <c r="B29" s="28" t="s">
        <v>77</v>
      </c>
      <c r="C29" s="28" t="s">
        <v>31</v>
      </c>
      <c r="D29" s="29" t="s">
        <v>78</v>
      </c>
      <c r="E29" s="28" t="s">
        <v>59</v>
      </c>
      <c r="F29" s="30">
        <v>1</v>
      </c>
      <c r="G29" s="31"/>
      <c r="H29" s="31">
        <f t="shared" si="4"/>
        <v>0</v>
      </c>
    </row>
    <row r="30" spans="1:8" ht="24" customHeight="1" x14ac:dyDescent="0.2">
      <c r="A30" s="24" t="s">
        <v>79</v>
      </c>
      <c r="B30" s="24"/>
      <c r="C30" s="24"/>
      <c r="D30" s="25" t="s">
        <v>80</v>
      </c>
      <c r="E30" s="25"/>
      <c r="F30" s="26"/>
      <c r="G30" s="25"/>
      <c r="H30" s="27">
        <f>SUM(H31:H37)</f>
        <v>0</v>
      </c>
    </row>
    <row r="31" spans="1:8" ht="26.1" customHeight="1" x14ac:dyDescent="0.2">
      <c r="A31" s="28" t="s">
        <v>81</v>
      </c>
      <c r="B31" s="28" t="s">
        <v>82</v>
      </c>
      <c r="C31" s="28" t="s">
        <v>31</v>
      </c>
      <c r="D31" s="29" t="s">
        <v>83</v>
      </c>
      <c r="E31" s="28" t="s">
        <v>84</v>
      </c>
      <c r="F31" s="30">
        <v>70</v>
      </c>
      <c r="G31" s="31"/>
      <c r="H31" s="31">
        <f t="shared" ref="H31:H37" si="5">(G31*F31)</f>
        <v>0</v>
      </c>
    </row>
    <row r="32" spans="1:8" ht="26.1" customHeight="1" x14ac:dyDescent="0.2">
      <c r="A32" s="28" t="s">
        <v>85</v>
      </c>
      <c r="B32" s="28" t="s">
        <v>86</v>
      </c>
      <c r="C32" s="28" t="s">
        <v>17</v>
      </c>
      <c r="D32" s="29" t="s">
        <v>87</v>
      </c>
      <c r="E32" s="28" t="s">
        <v>84</v>
      </c>
      <c r="F32" s="30">
        <v>1.02</v>
      </c>
      <c r="G32" s="31"/>
      <c r="H32" s="31">
        <f t="shared" si="5"/>
        <v>0</v>
      </c>
    </row>
    <row r="33" spans="1:8" ht="26.1" customHeight="1" x14ac:dyDescent="0.2">
      <c r="A33" s="28" t="s">
        <v>88</v>
      </c>
      <c r="B33" s="28" t="s">
        <v>89</v>
      </c>
      <c r="C33" s="28" t="s">
        <v>17</v>
      </c>
      <c r="D33" s="29" t="s">
        <v>90</v>
      </c>
      <c r="E33" s="28" t="s">
        <v>39</v>
      </c>
      <c r="F33" s="30">
        <v>426.46</v>
      </c>
      <c r="G33" s="31"/>
      <c r="H33" s="31">
        <f t="shared" si="5"/>
        <v>0</v>
      </c>
    </row>
    <row r="34" spans="1:8" ht="24" customHeight="1" x14ac:dyDescent="0.2">
      <c r="A34" s="28" t="s">
        <v>91</v>
      </c>
      <c r="B34" s="28" t="s">
        <v>92</v>
      </c>
      <c r="C34" s="28" t="s">
        <v>31</v>
      </c>
      <c r="D34" s="29" t="s">
        <v>93</v>
      </c>
      <c r="E34" s="28" t="s">
        <v>39</v>
      </c>
      <c r="F34" s="30">
        <v>12.73</v>
      </c>
      <c r="G34" s="31"/>
      <c r="H34" s="31">
        <f t="shared" si="5"/>
        <v>0</v>
      </c>
    </row>
    <row r="35" spans="1:8" ht="26.1" customHeight="1" x14ac:dyDescent="0.2">
      <c r="A35" s="28" t="s">
        <v>94</v>
      </c>
      <c r="B35" s="28" t="s">
        <v>95</v>
      </c>
      <c r="C35" s="28" t="s">
        <v>31</v>
      </c>
      <c r="D35" s="29" t="s">
        <v>96</v>
      </c>
      <c r="E35" s="28" t="s">
        <v>39</v>
      </c>
      <c r="F35" s="30">
        <v>97.66</v>
      </c>
      <c r="G35" s="31"/>
      <c r="H35" s="31">
        <f t="shared" si="5"/>
        <v>0</v>
      </c>
    </row>
    <row r="36" spans="1:8" ht="26.1" customHeight="1" x14ac:dyDescent="0.2">
      <c r="A36" s="28" t="s">
        <v>97</v>
      </c>
      <c r="B36" s="28" t="s">
        <v>98</v>
      </c>
      <c r="C36" s="28" t="s">
        <v>31</v>
      </c>
      <c r="D36" s="29" t="s">
        <v>99</v>
      </c>
      <c r="E36" s="28" t="s">
        <v>84</v>
      </c>
      <c r="F36" s="30">
        <v>0.53</v>
      </c>
      <c r="G36" s="31"/>
      <c r="H36" s="31">
        <f t="shared" si="5"/>
        <v>0</v>
      </c>
    </row>
    <row r="37" spans="1:8" ht="39" customHeight="1" x14ac:dyDescent="0.2">
      <c r="A37" s="28" t="s">
        <v>100</v>
      </c>
      <c r="B37" s="28" t="s">
        <v>101</v>
      </c>
      <c r="C37" s="28" t="s">
        <v>17</v>
      </c>
      <c r="D37" s="29" t="s">
        <v>102</v>
      </c>
      <c r="E37" s="28" t="s">
        <v>103</v>
      </c>
      <c r="F37" s="30">
        <v>5.25</v>
      </c>
      <c r="G37" s="31"/>
      <c r="H37" s="31">
        <f t="shared" si="5"/>
        <v>0</v>
      </c>
    </row>
    <row r="38" spans="1:8" ht="24" customHeight="1" x14ac:dyDescent="0.2">
      <c r="A38" s="24" t="s">
        <v>104</v>
      </c>
      <c r="B38" s="24"/>
      <c r="C38" s="24"/>
      <c r="D38" s="25" t="s">
        <v>105</v>
      </c>
      <c r="E38" s="25"/>
      <c r="F38" s="26"/>
      <c r="G38" s="25"/>
      <c r="H38" s="27">
        <f>H39+H45+H53+H62</f>
        <v>0</v>
      </c>
    </row>
    <row r="39" spans="1:8" ht="24" customHeight="1" x14ac:dyDescent="0.2">
      <c r="A39" s="24" t="s">
        <v>106</v>
      </c>
      <c r="B39" s="24"/>
      <c r="C39" s="24"/>
      <c r="D39" s="25" t="s">
        <v>107</v>
      </c>
      <c r="E39" s="25"/>
      <c r="F39" s="26"/>
      <c r="G39" s="25"/>
      <c r="H39" s="27">
        <f>SUM(H40:H44)</f>
        <v>0</v>
      </c>
    </row>
    <row r="40" spans="1:8" ht="39" customHeight="1" x14ac:dyDescent="0.2">
      <c r="A40" s="28" t="s">
        <v>108</v>
      </c>
      <c r="B40" s="28" t="s">
        <v>109</v>
      </c>
      <c r="C40" s="28" t="s">
        <v>17</v>
      </c>
      <c r="D40" s="29" t="s">
        <v>110</v>
      </c>
      <c r="E40" s="28" t="s">
        <v>84</v>
      </c>
      <c r="F40" s="30">
        <v>9.27</v>
      </c>
      <c r="G40" s="31"/>
      <c r="H40" s="31">
        <f t="shared" ref="H40:H44" si="6">(G40*F40)</f>
        <v>0</v>
      </c>
    </row>
    <row r="41" spans="1:8" ht="24" customHeight="1" x14ac:dyDescent="0.2">
      <c r="A41" s="28" t="s">
        <v>111</v>
      </c>
      <c r="B41" s="28" t="s">
        <v>112</v>
      </c>
      <c r="C41" s="28" t="s">
        <v>31</v>
      </c>
      <c r="D41" s="29" t="s">
        <v>113</v>
      </c>
      <c r="E41" s="28" t="s">
        <v>39</v>
      </c>
      <c r="F41" s="30">
        <v>1.36</v>
      </c>
      <c r="G41" s="31"/>
      <c r="H41" s="31">
        <f t="shared" si="6"/>
        <v>0</v>
      </c>
    </row>
    <row r="42" spans="1:8" ht="24" customHeight="1" x14ac:dyDescent="0.2">
      <c r="A42" s="28" t="s">
        <v>114</v>
      </c>
      <c r="B42" s="28" t="s">
        <v>115</v>
      </c>
      <c r="C42" s="28" t="s">
        <v>17</v>
      </c>
      <c r="D42" s="29" t="s">
        <v>116</v>
      </c>
      <c r="E42" s="28" t="s">
        <v>84</v>
      </c>
      <c r="F42" s="30">
        <v>7.71</v>
      </c>
      <c r="G42" s="31"/>
      <c r="H42" s="31">
        <f t="shared" si="6"/>
        <v>0</v>
      </c>
    </row>
    <row r="43" spans="1:8" ht="26.1" customHeight="1" x14ac:dyDescent="0.2">
      <c r="A43" s="28" t="s">
        <v>117</v>
      </c>
      <c r="B43" s="28" t="s">
        <v>98</v>
      </c>
      <c r="C43" s="28" t="s">
        <v>31</v>
      </c>
      <c r="D43" s="29" t="s">
        <v>99</v>
      </c>
      <c r="E43" s="28" t="s">
        <v>84</v>
      </c>
      <c r="F43" s="30">
        <v>2.0299999999999998</v>
      </c>
      <c r="G43" s="31"/>
      <c r="H43" s="31">
        <f t="shared" si="6"/>
        <v>0</v>
      </c>
    </row>
    <row r="44" spans="1:8" ht="39" customHeight="1" x14ac:dyDescent="0.2">
      <c r="A44" s="28" t="s">
        <v>118</v>
      </c>
      <c r="B44" s="28" t="s">
        <v>101</v>
      </c>
      <c r="C44" s="28" t="s">
        <v>17</v>
      </c>
      <c r="D44" s="29" t="s">
        <v>102</v>
      </c>
      <c r="E44" s="28" t="s">
        <v>103</v>
      </c>
      <c r="F44" s="30">
        <v>20.3</v>
      </c>
      <c r="G44" s="31"/>
      <c r="H44" s="31">
        <f t="shared" si="6"/>
        <v>0</v>
      </c>
    </row>
    <row r="45" spans="1:8" ht="24" customHeight="1" x14ac:dyDescent="0.2">
      <c r="A45" s="24" t="s">
        <v>119</v>
      </c>
      <c r="B45" s="24"/>
      <c r="C45" s="24"/>
      <c r="D45" s="25" t="s">
        <v>120</v>
      </c>
      <c r="E45" s="25"/>
      <c r="F45" s="26"/>
      <c r="G45" s="25"/>
      <c r="H45" s="27">
        <f>SUM(H46:H52)</f>
        <v>0</v>
      </c>
    </row>
    <row r="46" spans="1:8" ht="39" customHeight="1" x14ac:dyDescent="0.2">
      <c r="A46" s="28" t="s">
        <v>121</v>
      </c>
      <c r="B46" s="28" t="s">
        <v>122</v>
      </c>
      <c r="C46" s="28" t="s">
        <v>17</v>
      </c>
      <c r="D46" s="29" t="s">
        <v>123</v>
      </c>
      <c r="E46" s="28" t="s">
        <v>43</v>
      </c>
      <c r="F46" s="30">
        <v>3.3</v>
      </c>
      <c r="G46" s="31"/>
      <c r="H46" s="31">
        <f t="shared" ref="H46:H52" si="7">(G46*F46)</f>
        <v>0</v>
      </c>
    </row>
    <row r="47" spans="1:8" ht="26.1" customHeight="1" x14ac:dyDescent="0.2">
      <c r="A47" s="28" t="s">
        <v>124</v>
      </c>
      <c r="B47" s="28" t="s">
        <v>125</v>
      </c>
      <c r="C47" s="28" t="s">
        <v>17</v>
      </c>
      <c r="D47" s="29" t="s">
        <v>126</v>
      </c>
      <c r="E47" s="28" t="s">
        <v>84</v>
      </c>
      <c r="F47" s="30">
        <v>0.05</v>
      </c>
      <c r="G47" s="31"/>
      <c r="H47" s="31">
        <f t="shared" si="7"/>
        <v>0</v>
      </c>
    </row>
    <row r="48" spans="1:8" ht="39" customHeight="1" x14ac:dyDescent="0.2">
      <c r="A48" s="28" t="s">
        <v>127</v>
      </c>
      <c r="B48" s="28" t="s">
        <v>128</v>
      </c>
      <c r="C48" s="28" t="s">
        <v>17</v>
      </c>
      <c r="D48" s="29" t="s">
        <v>129</v>
      </c>
      <c r="E48" s="28" t="s">
        <v>39</v>
      </c>
      <c r="F48" s="30">
        <v>1.9</v>
      </c>
      <c r="G48" s="31"/>
      <c r="H48" s="31">
        <f t="shared" si="7"/>
        <v>0</v>
      </c>
    </row>
    <row r="49" spans="1:8" ht="39" customHeight="1" x14ac:dyDescent="0.2">
      <c r="A49" s="28" t="s">
        <v>130</v>
      </c>
      <c r="B49" s="28" t="s">
        <v>131</v>
      </c>
      <c r="C49" s="28" t="s">
        <v>17</v>
      </c>
      <c r="D49" s="29" t="s">
        <v>132</v>
      </c>
      <c r="E49" s="28" t="s">
        <v>39</v>
      </c>
      <c r="F49" s="30">
        <v>3.14</v>
      </c>
      <c r="G49" s="31"/>
      <c r="H49" s="31">
        <f t="shared" si="7"/>
        <v>0</v>
      </c>
    </row>
    <row r="50" spans="1:8" ht="39" customHeight="1" x14ac:dyDescent="0.2">
      <c r="A50" s="28" t="s">
        <v>133</v>
      </c>
      <c r="B50" s="28" t="s">
        <v>134</v>
      </c>
      <c r="C50" s="28" t="s">
        <v>17</v>
      </c>
      <c r="D50" s="29" t="s">
        <v>135</v>
      </c>
      <c r="E50" s="28" t="s">
        <v>39</v>
      </c>
      <c r="F50" s="30">
        <v>7.07</v>
      </c>
      <c r="G50" s="31"/>
      <c r="H50" s="31">
        <f t="shared" si="7"/>
        <v>0</v>
      </c>
    </row>
    <row r="51" spans="1:8" ht="39" customHeight="1" x14ac:dyDescent="0.2">
      <c r="A51" s="28" t="s">
        <v>136</v>
      </c>
      <c r="B51" s="28" t="s">
        <v>137</v>
      </c>
      <c r="C51" s="28" t="s">
        <v>17</v>
      </c>
      <c r="D51" s="29" t="s">
        <v>138</v>
      </c>
      <c r="E51" s="28" t="s">
        <v>84</v>
      </c>
      <c r="F51" s="30">
        <v>0.63</v>
      </c>
      <c r="G51" s="31"/>
      <c r="H51" s="31">
        <f t="shared" si="7"/>
        <v>0</v>
      </c>
    </row>
    <row r="52" spans="1:8" ht="39" customHeight="1" x14ac:dyDescent="0.2">
      <c r="A52" s="28" t="s">
        <v>139</v>
      </c>
      <c r="B52" s="28" t="s">
        <v>140</v>
      </c>
      <c r="C52" s="28" t="s">
        <v>17</v>
      </c>
      <c r="D52" s="29" t="s">
        <v>141</v>
      </c>
      <c r="E52" s="28" t="s">
        <v>84</v>
      </c>
      <c r="F52" s="30">
        <v>0.93</v>
      </c>
      <c r="G52" s="31"/>
      <c r="H52" s="31">
        <f t="shared" si="7"/>
        <v>0</v>
      </c>
    </row>
    <row r="53" spans="1:8" ht="24" customHeight="1" x14ac:dyDescent="0.2">
      <c r="A53" s="24" t="s">
        <v>142</v>
      </c>
      <c r="B53" s="24"/>
      <c r="C53" s="24"/>
      <c r="D53" s="25" t="s">
        <v>143</v>
      </c>
      <c r="E53" s="25"/>
      <c r="F53" s="26"/>
      <c r="G53" s="25"/>
      <c r="H53" s="27">
        <f>SUM(H54:H61)</f>
        <v>0</v>
      </c>
    </row>
    <row r="54" spans="1:8" ht="26.1" customHeight="1" x14ac:dyDescent="0.2">
      <c r="A54" s="28" t="s">
        <v>144</v>
      </c>
      <c r="B54" s="28" t="s">
        <v>145</v>
      </c>
      <c r="C54" s="28" t="s">
        <v>31</v>
      </c>
      <c r="D54" s="29" t="s">
        <v>146</v>
      </c>
      <c r="E54" s="28" t="s">
        <v>39</v>
      </c>
      <c r="F54" s="30">
        <v>9</v>
      </c>
      <c r="G54" s="31"/>
      <c r="H54" s="31">
        <f t="shared" ref="H54:H61" si="8">(G54*F54)</f>
        <v>0</v>
      </c>
    </row>
    <row r="55" spans="1:8" ht="26.1" customHeight="1" x14ac:dyDescent="0.2">
      <c r="A55" s="28" t="s">
        <v>147</v>
      </c>
      <c r="B55" s="28" t="s">
        <v>148</v>
      </c>
      <c r="C55" s="28" t="s">
        <v>31</v>
      </c>
      <c r="D55" s="29" t="s">
        <v>149</v>
      </c>
      <c r="E55" s="28" t="s">
        <v>150</v>
      </c>
      <c r="F55" s="30">
        <v>10</v>
      </c>
      <c r="G55" s="31"/>
      <c r="H55" s="31">
        <f t="shared" si="8"/>
        <v>0</v>
      </c>
    </row>
    <row r="56" spans="1:8" ht="26.1" customHeight="1" x14ac:dyDescent="0.2">
      <c r="A56" s="28" t="s">
        <v>151</v>
      </c>
      <c r="B56" s="28" t="s">
        <v>152</v>
      </c>
      <c r="C56" s="28" t="s">
        <v>31</v>
      </c>
      <c r="D56" s="29" t="s">
        <v>153</v>
      </c>
      <c r="E56" s="28" t="s">
        <v>59</v>
      </c>
      <c r="F56" s="30">
        <v>4</v>
      </c>
      <c r="G56" s="31"/>
      <c r="H56" s="31">
        <f t="shared" si="8"/>
        <v>0</v>
      </c>
    </row>
    <row r="57" spans="1:8" ht="24" customHeight="1" x14ac:dyDescent="0.2">
      <c r="A57" s="28" t="s">
        <v>154</v>
      </c>
      <c r="B57" s="28" t="s">
        <v>155</v>
      </c>
      <c r="C57" s="28" t="s">
        <v>31</v>
      </c>
      <c r="D57" s="29" t="s">
        <v>156</v>
      </c>
      <c r="E57" s="28" t="s">
        <v>157</v>
      </c>
      <c r="F57" s="30">
        <v>31.33</v>
      </c>
      <c r="G57" s="31"/>
      <c r="H57" s="31">
        <f t="shared" si="8"/>
        <v>0</v>
      </c>
    </row>
    <row r="58" spans="1:8" ht="24" customHeight="1" x14ac:dyDescent="0.2">
      <c r="A58" s="28" t="s">
        <v>158</v>
      </c>
      <c r="B58" s="28" t="s">
        <v>159</v>
      </c>
      <c r="C58" s="28" t="s">
        <v>31</v>
      </c>
      <c r="D58" s="29" t="s">
        <v>160</v>
      </c>
      <c r="E58" s="28" t="s">
        <v>39</v>
      </c>
      <c r="F58" s="30">
        <v>3.48</v>
      </c>
      <c r="G58" s="31"/>
      <c r="H58" s="31">
        <f t="shared" si="8"/>
        <v>0</v>
      </c>
    </row>
    <row r="59" spans="1:8" ht="39" customHeight="1" x14ac:dyDescent="0.2">
      <c r="A59" s="28" t="s">
        <v>161</v>
      </c>
      <c r="B59" s="28" t="s">
        <v>162</v>
      </c>
      <c r="C59" s="28" t="s">
        <v>31</v>
      </c>
      <c r="D59" s="29" t="s">
        <v>163</v>
      </c>
      <c r="E59" s="28" t="s">
        <v>43</v>
      </c>
      <c r="F59" s="30">
        <v>35</v>
      </c>
      <c r="G59" s="31"/>
      <c r="H59" s="31">
        <f t="shared" si="8"/>
        <v>0</v>
      </c>
    </row>
    <row r="60" spans="1:8" ht="24" customHeight="1" x14ac:dyDescent="0.2">
      <c r="A60" s="28" t="s">
        <v>164</v>
      </c>
      <c r="B60" s="28" t="s">
        <v>165</v>
      </c>
      <c r="C60" s="28" t="s">
        <v>31</v>
      </c>
      <c r="D60" s="29" t="s">
        <v>166</v>
      </c>
      <c r="E60" s="28" t="s">
        <v>39</v>
      </c>
      <c r="F60" s="30">
        <v>4.54</v>
      </c>
      <c r="G60" s="31"/>
      <c r="H60" s="31">
        <f t="shared" si="8"/>
        <v>0</v>
      </c>
    </row>
    <row r="61" spans="1:8" ht="26.1" customHeight="1" x14ac:dyDescent="0.2">
      <c r="A61" s="28" t="s">
        <v>167</v>
      </c>
      <c r="B61" s="28" t="s">
        <v>168</v>
      </c>
      <c r="C61" s="28" t="s">
        <v>31</v>
      </c>
      <c r="D61" s="29" t="s">
        <v>169</v>
      </c>
      <c r="E61" s="28" t="s">
        <v>43</v>
      </c>
      <c r="F61" s="30">
        <v>20</v>
      </c>
      <c r="G61" s="31"/>
      <c r="H61" s="31">
        <f t="shared" si="8"/>
        <v>0</v>
      </c>
    </row>
    <row r="62" spans="1:8" ht="24" customHeight="1" x14ac:dyDescent="0.2">
      <c r="A62" s="24" t="s">
        <v>170</v>
      </c>
      <c r="B62" s="24"/>
      <c r="C62" s="24"/>
      <c r="D62" s="25" t="s">
        <v>171</v>
      </c>
      <c r="E62" s="25"/>
      <c r="F62" s="26"/>
      <c r="G62" s="25"/>
      <c r="H62" s="27">
        <f>SUM(H63:H64)</f>
        <v>0</v>
      </c>
    </row>
    <row r="63" spans="1:8" ht="39" customHeight="1" x14ac:dyDescent="0.2">
      <c r="A63" s="28" t="s">
        <v>172</v>
      </c>
      <c r="B63" s="28" t="s">
        <v>173</v>
      </c>
      <c r="C63" s="28" t="s">
        <v>17</v>
      </c>
      <c r="D63" s="29" t="s">
        <v>174</v>
      </c>
      <c r="E63" s="28" t="s">
        <v>39</v>
      </c>
      <c r="F63" s="30">
        <v>1.73</v>
      </c>
      <c r="G63" s="31"/>
      <c r="H63" s="31">
        <f t="shared" ref="H63:H64" si="9">(G63*F63)</f>
        <v>0</v>
      </c>
    </row>
    <row r="64" spans="1:8" ht="51.95" customHeight="1" x14ac:dyDescent="0.2">
      <c r="A64" s="28" t="s">
        <v>175</v>
      </c>
      <c r="B64" s="28" t="s">
        <v>176</v>
      </c>
      <c r="C64" s="28" t="s">
        <v>17</v>
      </c>
      <c r="D64" s="29" t="s">
        <v>177</v>
      </c>
      <c r="E64" s="28" t="s">
        <v>39</v>
      </c>
      <c r="F64" s="30">
        <v>6.16</v>
      </c>
      <c r="G64" s="31"/>
      <c r="H64" s="31">
        <f t="shared" si="9"/>
        <v>0</v>
      </c>
    </row>
    <row r="65" spans="1:8" ht="24" customHeight="1" x14ac:dyDescent="0.2">
      <c r="A65" s="24" t="s">
        <v>178</v>
      </c>
      <c r="B65" s="24"/>
      <c r="C65" s="24"/>
      <c r="D65" s="25" t="s">
        <v>179</v>
      </c>
      <c r="E65" s="25"/>
      <c r="F65" s="26"/>
      <c r="G65" s="25"/>
      <c r="H65" s="27">
        <f>H66</f>
        <v>0</v>
      </c>
    </row>
    <row r="66" spans="1:8" ht="24" customHeight="1" x14ac:dyDescent="0.2">
      <c r="A66" s="24" t="s">
        <v>180</v>
      </c>
      <c r="B66" s="24"/>
      <c r="C66" s="24"/>
      <c r="D66" s="25" t="s">
        <v>181</v>
      </c>
      <c r="E66" s="25"/>
      <c r="F66" s="26"/>
      <c r="G66" s="25"/>
      <c r="H66" s="27">
        <f>SUM(H67)</f>
        <v>0</v>
      </c>
    </row>
    <row r="67" spans="1:8" ht="26.1" customHeight="1" x14ac:dyDescent="0.2">
      <c r="A67" s="28" t="s">
        <v>182</v>
      </c>
      <c r="B67" s="28" t="s">
        <v>183</v>
      </c>
      <c r="C67" s="28" t="s">
        <v>31</v>
      </c>
      <c r="D67" s="29" t="s">
        <v>184</v>
      </c>
      <c r="E67" s="28" t="s">
        <v>39</v>
      </c>
      <c r="F67" s="30">
        <v>565.24</v>
      </c>
      <c r="G67" s="31"/>
      <c r="H67" s="31">
        <f>(G67*F67)</f>
        <v>0</v>
      </c>
    </row>
    <row r="68" spans="1:8" ht="24" customHeight="1" x14ac:dyDescent="0.2">
      <c r="A68" s="24" t="s">
        <v>185</v>
      </c>
      <c r="B68" s="24"/>
      <c r="C68" s="24"/>
      <c r="D68" s="25" t="s">
        <v>186</v>
      </c>
      <c r="E68" s="25"/>
      <c r="F68" s="26"/>
      <c r="G68" s="25"/>
      <c r="H68" s="27">
        <f>SUM(H69:H78)</f>
        <v>0</v>
      </c>
    </row>
    <row r="69" spans="1:8" ht="51.95" customHeight="1" x14ac:dyDescent="0.2">
      <c r="A69" s="28" t="s">
        <v>187</v>
      </c>
      <c r="B69" s="28" t="s">
        <v>188</v>
      </c>
      <c r="C69" s="28" t="s">
        <v>31</v>
      </c>
      <c r="D69" s="29" t="s">
        <v>189</v>
      </c>
      <c r="E69" s="28" t="s">
        <v>39</v>
      </c>
      <c r="F69" s="30">
        <v>20.02</v>
      </c>
      <c r="G69" s="31"/>
      <c r="H69" s="31">
        <f t="shared" ref="H69:H78" si="10">(G69*F69)</f>
        <v>0</v>
      </c>
    </row>
    <row r="70" spans="1:8" ht="51.95" customHeight="1" x14ac:dyDescent="0.2">
      <c r="A70" s="28" t="s">
        <v>190</v>
      </c>
      <c r="B70" s="28" t="s">
        <v>191</v>
      </c>
      <c r="C70" s="28" t="s">
        <v>17</v>
      </c>
      <c r="D70" s="29" t="s">
        <v>192</v>
      </c>
      <c r="E70" s="28" t="s">
        <v>39</v>
      </c>
      <c r="F70" s="30">
        <v>0.4</v>
      </c>
      <c r="G70" s="31"/>
      <c r="H70" s="31">
        <f t="shared" si="10"/>
        <v>0</v>
      </c>
    </row>
    <row r="71" spans="1:8" ht="26.1" customHeight="1" x14ac:dyDescent="0.2">
      <c r="A71" s="28" t="s">
        <v>193</v>
      </c>
      <c r="B71" s="28" t="s">
        <v>194</v>
      </c>
      <c r="C71" s="28" t="s">
        <v>31</v>
      </c>
      <c r="D71" s="29" t="s">
        <v>195</v>
      </c>
      <c r="E71" s="28" t="s">
        <v>39</v>
      </c>
      <c r="F71" s="30">
        <v>20.02</v>
      </c>
      <c r="G71" s="31"/>
      <c r="H71" s="31">
        <f t="shared" si="10"/>
        <v>0</v>
      </c>
    </row>
    <row r="72" spans="1:8" ht="39" customHeight="1" x14ac:dyDescent="0.2">
      <c r="A72" s="28" t="s">
        <v>196</v>
      </c>
      <c r="B72" s="28" t="s">
        <v>197</v>
      </c>
      <c r="C72" s="28" t="s">
        <v>31</v>
      </c>
      <c r="D72" s="29" t="s">
        <v>198</v>
      </c>
      <c r="E72" s="28" t="s">
        <v>59</v>
      </c>
      <c r="F72" s="30">
        <v>72</v>
      </c>
      <c r="G72" s="31"/>
      <c r="H72" s="31">
        <f t="shared" si="10"/>
        <v>0</v>
      </c>
    </row>
    <row r="73" spans="1:8" ht="26.1" customHeight="1" x14ac:dyDescent="0.2">
      <c r="A73" s="28" t="s">
        <v>199</v>
      </c>
      <c r="B73" s="28" t="s">
        <v>200</v>
      </c>
      <c r="C73" s="28" t="s">
        <v>17</v>
      </c>
      <c r="D73" s="29" t="s">
        <v>201</v>
      </c>
      <c r="E73" s="28" t="s">
        <v>43</v>
      </c>
      <c r="F73" s="30">
        <v>2</v>
      </c>
      <c r="G73" s="31"/>
      <c r="H73" s="31">
        <f t="shared" si="10"/>
        <v>0</v>
      </c>
    </row>
    <row r="74" spans="1:8" ht="26.1" customHeight="1" x14ac:dyDescent="0.2">
      <c r="A74" s="28" t="s">
        <v>202</v>
      </c>
      <c r="B74" s="28" t="s">
        <v>203</v>
      </c>
      <c r="C74" s="28" t="s">
        <v>17</v>
      </c>
      <c r="D74" s="29" t="s">
        <v>204</v>
      </c>
      <c r="E74" s="28" t="s">
        <v>43</v>
      </c>
      <c r="F74" s="30">
        <v>4</v>
      </c>
      <c r="G74" s="31"/>
      <c r="H74" s="31">
        <f t="shared" si="10"/>
        <v>0</v>
      </c>
    </row>
    <row r="75" spans="1:8" ht="26.1" customHeight="1" x14ac:dyDescent="0.2">
      <c r="A75" s="28" t="s">
        <v>205</v>
      </c>
      <c r="B75" s="28" t="s">
        <v>206</v>
      </c>
      <c r="C75" s="28" t="s">
        <v>31</v>
      </c>
      <c r="D75" s="29" t="s">
        <v>207</v>
      </c>
      <c r="E75" s="28" t="s">
        <v>43</v>
      </c>
      <c r="F75" s="30">
        <v>41.04</v>
      </c>
      <c r="G75" s="31"/>
      <c r="H75" s="31">
        <f t="shared" si="10"/>
        <v>0</v>
      </c>
    </row>
    <row r="76" spans="1:8" ht="26.1" customHeight="1" x14ac:dyDescent="0.2">
      <c r="A76" s="28" t="s">
        <v>208</v>
      </c>
      <c r="B76" s="28" t="s">
        <v>209</v>
      </c>
      <c r="C76" s="28" t="s">
        <v>17</v>
      </c>
      <c r="D76" s="29" t="s">
        <v>210</v>
      </c>
      <c r="E76" s="28" t="s">
        <v>43</v>
      </c>
      <c r="F76" s="30">
        <v>14</v>
      </c>
      <c r="G76" s="31"/>
      <c r="H76" s="31">
        <f t="shared" si="10"/>
        <v>0</v>
      </c>
    </row>
    <row r="77" spans="1:8" ht="39" customHeight="1" x14ac:dyDescent="0.2">
      <c r="A77" s="28" t="s">
        <v>211</v>
      </c>
      <c r="B77" s="28" t="s">
        <v>212</v>
      </c>
      <c r="C77" s="28" t="s">
        <v>17</v>
      </c>
      <c r="D77" s="29" t="s">
        <v>213</v>
      </c>
      <c r="E77" s="28" t="s">
        <v>39</v>
      </c>
      <c r="F77" s="30">
        <v>5.6</v>
      </c>
      <c r="G77" s="31"/>
      <c r="H77" s="31">
        <f t="shared" si="10"/>
        <v>0</v>
      </c>
    </row>
    <row r="78" spans="1:8" ht="51.95" customHeight="1" x14ac:dyDescent="0.2">
      <c r="A78" s="28" t="s">
        <v>214</v>
      </c>
      <c r="B78" s="28" t="s">
        <v>215</v>
      </c>
      <c r="C78" s="28" t="s">
        <v>17</v>
      </c>
      <c r="D78" s="29" t="s">
        <v>216</v>
      </c>
      <c r="E78" s="28" t="s">
        <v>39</v>
      </c>
      <c r="F78" s="30">
        <v>5.6</v>
      </c>
      <c r="G78" s="31"/>
      <c r="H78" s="31">
        <f t="shared" si="10"/>
        <v>0</v>
      </c>
    </row>
    <row r="79" spans="1:8" ht="24" customHeight="1" x14ac:dyDescent="0.2">
      <c r="A79" s="24" t="s">
        <v>217</v>
      </c>
      <c r="B79" s="24"/>
      <c r="C79" s="24"/>
      <c r="D79" s="25" t="s">
        <v>218</v>
      </c>
      <c r="E79" s="25"/>
      <c r="F79" s="26"/>
      <c r="G79" s="25"/>
      <c r="H79" s="27">
        <f>H80+H89+H94+H103</f>
        <v>0</v>
      </c>
    </row>
    <row r="80" spans="1:8" ht="24" customHeight="1" x14ac:dyDescent="0.2">
      <c r="A80" s="24" t="s">
        <v>219</v>
      </c>
      <c r="B80" s="24"/>
      <c r="C80" s="24"/>
      <c r="D80" s="25" t="s">
        <v>220</v>
      </c>
      <c r="E80" s="25"/>
      <c r="F80" s="26"/>
      <c r="G80" s="25"/>
      <c r="H80" s="27">
        <f>SUM(H81:H88)</f>
        <v>0</v>
      </c>
    </row>
    <row r="81" spans="1:8" ht="39" customHeight="1" x14ac:dyDescent="0.2">
      <c r="A81" s="28" t="s">
        <v>221</v>
      </c>
      <c r="B81" s="28" t="s">
        <v>222</v>
      </c>
      <c r="C81" s="28" t="s">
        <v>17</v>
      </c>
      <c r="D81" s="29" t="s">
        <v>223</v>
      </c>
      <c r="E81" s="28" t="s">
        <v>39</v>
      </c>
      <c r="F81" s="30">
        <v>30</v>
      </c>
      <c r="G81" s="31"/>
      <c r="H81" s="31">
        <f t="shared" ref="H81:H88" si="11">(G81*F81)</f>
        <v>0</v>
      </c>
    </row>
    <row r="82" spans="1:8" ht="65.099999999999994" customHeight="1" x14ac:dyDescent="0.2">
      <c r="A82" s="28" t="s">
        <v>224</v>
      </c>
      <c r="B82" s="28" t="s">
        <v>225</v>
      </c>
      <c r="C82" s="28" t="s">
        <v>17</v>
      </c>
      <c r="D82" s="29" t="s">
        <v>226</v>
      </c>
      <c r="E82" s="28" t="s">
        <v>39</v>
      </c>
      <c r="F82" s="30">
        <v>55.85</v>
      </c>
      <c r="G82" s="31"/>
      <c r="H82" s="31">
        <f t="shared" si="11"/>
        <v>0</v>
      </c>
    </row>
    <row r="83" spans="1:8" ht="39" customHeight="1" x14ac:dyDescent="0.2">
      <c r="A83" s="28" t="s">
        <v>227</v>
      </c>
      <c r="B83" s="28" t="s">
        <v>228</v>
      </c>
      <c r="C83" s="28" t="s">
        <v>31</v>
      </c>
      <c r="D83" s="29" t="s">
        <v>229</v>
      </c>
      <c r="E83" s="28" t="s">
        <v>230</v>
      </c>
      <c r="F83" s="30">
        <v>55.85</v>
      </c>
      <c r="G83" s="31"/>
      <c r="H83" s="31">
        <f t="shared" si="11"/>
        <v>0</v>
      </c>
    </row>
    <row r="84" spans="1:8" ht="24" customHeight="1" x14ac:dyDescent="0.2">
      <c r="A84" s="28" t="s">
        <v>231</v>
      </c>
      <c r="B84" s="28" t="s">
        <v>232</v>
      </c>
      <c r="C84" s="28" t="s">
        <v>31</v>
      </c>
      <c r="D84" s="29" t="s">
        <v>233</v>
      </c>
      <c r="E84" s="28" t="s">
        <v>234</v>
      </c>
      <c r="F84" s="30">
        <v>49.47</v>
      </c>
      <c r="G84" s="31"/>
      <c r="H84" s="31">
        <f t="shared" si="11"/>
        <v>0</v>
      </c>
    </row>
    <row r="85" spans="1:8" ht="26.1" customHeight="1" x14ac:dyDescent="0.2">
      <c r="A85" s="28" t="s">
        <v>235</v>
      </c>
      <c r="B85" s="28" t="s">
        <v>236</v>
      </c>
      <c r="C85" s="28" t="s">
        <v>17</v>
      </c>
      <c r="D85" s="29" t="s">
        <v>237</v>
      </c>
      <c r="E85" s="28" t="s">
        <v>43</v>
      </c>
      <c r="F85" s="30">
        <v>13.56</v>
      </c>
      <c r="G85" s="31"/>
      <c r="H85" s="31">
        <f t="shared" si="11"/>
        <v>0</v>
      </c>
    </row>
    <row r="86" spans="1:8" ht="39" customHeight="1" x14ac:dyDescent="0.2">
      <c r="A86" s="28" t="s">
        <v>238</v>
      </c>
      <c r="B86" s="28" t="s">
        <v>239</v>
      </c>
      <c r="C86" s="28" t="s">
        <v>17</v>
      </c>
      <c r="D86" s="29" t="s">
        <v>240</v>
      </c>
      <c r="E86" s="28" t="s">
        <v>84</v>
      </c>
      <c r="F86" s="30">
        <v>3</v>
      </c>
      <c r="G86" s="31"/>
      <c r="H86" s="31">
        <f t="shared" si="11"/>
        <v>0</v>
      </c>
    </row>
    <row r="87" spans="1:8" ht="26.1" customHeight="1" x14ac:dyDescent="0.2">
      <c r="A87" s="28" t="s">
        <v>241</v>
      </c>
      <c r="B87" s="28" t="s">
        <v>242</v>
      </c>
      <c r="C87" s="28" t="s">
        <v>31</v>
      </c>
      <c r="D87" s="29" t="s">
        <v>243</v>
      </c>
      <c r="E87" s="28" t="s">
        <v>230</v>
      </c>
      <c r="F87" s="30">
        <v>402.64</v>
      </c>
      <c r="G87" s="31"/>
      <c r="H87" s="31">
        <f t="shared" si="11"/>
        <v>0</v>
      </c>
    </row>
    <row r="88" spans="1:8" ht="26.1" customHeight="1" x14ac:dyDescent="0.2">
      <c r="A88" s="28" t="s">
        <v>244</v>
      </c>
      <c r="B88" s="28" t="s">
        <v>245</v>
      </c>
      <c r="C88" s="28" t="s">
        <v>31</v>
      </c>
      <c r="D88" s="29" t="s">
        <v>246</v>
      </c>
      <c r="E88" s="28" t="s">
        <v>43</v>
      </c>
      <c r="F88" s="30">
        <v>157.72999999999999</v>
      </c>
      <c r="G88" s="31"/>
      <c r="H88" s="31">
        <f t="shared" si="11"/>
        <v>0</v>
      </c>
    </row>
    <row r="89" spans="1:8" ht="24" customHeight="1" x14ac:dyDescent="0.2">
      <c r="A89" s="24" t="s">
        <v>247</v>
      </c>
      <c r="B89" s="24"/>
      <c r="C89" s="24"/>
      <c r="D89" s="25" t="s">
        <v>248</v>
      </c>
      <c r="E89" s="25"/>
      <c r="F89" s="26"/>
      <c r="G89" s="25"/>
      <c r="H89" s="27">
        <f>SUM(H90:H93)</f>
        <v>0</v>
      </c>
    </row>
    <row r="90" spans="1:8" ht="39" customHeight="1" x14ac:dyDescent="0.2">
      <c r="A90" s="28" t="s">
        <v>249</v>
      </c>
      <c r="B90" s="28" t="s">
        <v>222</v>
      </c>
      <c r="C90" s="28" t="s">
        <v>17</v>
      </c>
      <c r="D90" s="29" t="s">
        <v>223</v>
      </c>
      <c r="E90" s="28" t="s">
        <v>39</v>
      </c>
      <c r="F90" s="30">
        <v>16</v>
      </c>
      <c r="G90" s="31"/>
      <c r="H90" s="31">
        <f t="shared" ref="H90:H93" si="12">(G90*F90)</f>
        <v>0</v>
      </c>
    </row>
    <row r="91" spans="1:8" ht="39" customHeight="1" x14ac:dyDescent="0.2">
      <c r="A91" s="28" t="s">
        <v>250</v>
      </c>
      <c r="B91" s="28" t="s">
        <v>239</v>
      </c>
      <c r="C91" s="28" t="s">
        <v>17</v>
      </c>
      <c r="D91" s="29" t="s">
        <v>240</v>
      </c>
      <c r="E91" s="28" t="s">
        <v>84</v>
      </c>
      <c r="F91" s="30">
        <v>1.6</v>
      </c>
      <c r="G91" s="31"/>
      <c r="H91" s="31">
        <f t="shared" si="12"/>
        <v>0</v>
      </c>
    </row>
    <row r="92" spans="1:8" ht="65.099999999999994" customHeight="1" x14ac:dyDescent="0.2">
      <c r="A92" s="28" t="s">
        <v>251</v>
      </c>
      <c r="B92" s="28" t="s">
        <v>225</v>
      </c>
      <c r="C92" s="28" t="s">
        <v>17</v>
      </c>
      <c r="D92" s="29" t="s">
        <v>226</v>
      </c>
      <c r="E92" s="28" t="s">
        <v>39</v>
      </c>
      <c r="F92" s="30">
        <v>16</v>
      </c>
      <c r="G92" s="31"/>
      <c r="H92" s="31">
        <f t="shared" si="12"/>
        <v>0</v>
      </c>
    </row>
    <row r="93" spans="1:8" ht="39" customHeight="1" x14ac:dyDescent="0.2">
      <c r="A93" s="28" t="s">
        <v>252</v>
      </c>
      <c r="B93" s="28" t="s">
        <v>228</v>
      </c>
      <c r="C93" s="28" t="s">
        <v>31</v>
      </c>
      <c r="D93" s="29" t="s">
        <v>229</v>
      </c>
      <c r="E93" s="28" t="s">
        <v>230</v>
      </c>
      <c r="F93" s="30">
        <v>16</v>
      </c>
      <c r="G93" s="31"/>
      <c r="H93" s="31">
        <f t="shared" si="12"/>
        <v>0</v>
      </c>
    </row>
    <row r="94" spans="1:8" ht="24" customHeight="1" x14ac:dyDescent="0.2">
      <c r="A94" s="24" t="s">
        <v>253</v>
      </c>
      <c r="B94" s="24"/>
      <c r="C94" s="24"/>
      <c r="D94" s="25" t="s">
        <v>254</v>
      </c>
      <c r="E94" s="25"/>
      <c r="F94" s="26"/>
      <c r="G94" s="25"/>
      <c r="H94" s="27">
        <f>SUM(H95:H102)</f>
        <v>0</v>
      </c>
    </row>
    <row r="95" spans="1:8" ht="26.1" customHeight="1" x14ac:dyDescent="0.2">
      <c r="A95" s="28" t="s">
        <v>255</v>
      </c>
      <c r="B95" s="28" t="s">
        <v>256</v>
      </c>
      <c r="C95" s="28" t="s">
        <v>17</v>
      </c>
      <c r="D95" s="29" t="s">
        <v>257</v>
      </c>
      <c r="E95" s="28" t="s">
        <v>39</v>
      </c>
      <c r="F95" s="30">
        <v>7.68</v>
      </c>
      <c r="G95" s="31"/>
      <c r="H95" s="31">
        <f t="shared" ref="H95:H102" si="13">(G95*F95)</f>
        <v>0</v>
      </c>
    </row>
    <row r="96" spans="1:8" ht="26.1" customHeight="1" x14ac:dyDescent="0.2">
      <c r="A96" s="28" t="s">
        <v>258</v>
      </c>
      <c r="B96" s="28" t="s">
        <v>259</v>
      </c>
      <c r="C96" s="28" t="s">
        <v>31</v>
      </c>
      <c r="D96" s="29" t="s">
        <v>260</v>
      </c>
      <c r="E96" s="28" t="s">
        <v>59</v>
      </c>
      <c r="F96" s="30">
        <v>2</v>
      </c>
      <c r="G96" s="31"/>
      <c r="H96" s="31">
        <f t="shared" si="13"/>
        <v>0</v>
      </c>
    </row>
    <row r="97" spans="1:8" ht="26.1" customHeight="1" x14ac:dyDescent="0.2">
      <c r="A97" s="28" t="s">
        <v>261</v>
      </c>
      <c r="B97" s="28" t="s">
        <v>98</v>
      </c>
      <c r="C97" s="28" t="s">
        <v>31</v>
      </c>
      <c r="D97" s="29" t="s">
        <v>99</v>
      </c>
      <c r="E97" s="28" t="s">
        <v>84</v>
      </c>
      <c r="F97" s="30">
        <v>0.4</v>
      </c>
      <c r="G97" s="31"/>
      <c r="H97" s="31">
        <f t="shared" si="13"/>
        <v>0</v>
      </c>
    </row>
    <row r="98" spans="1:8" ht="39" customHeight="1" x14ac:dyDescent="0.2">
      <c r="A98" s="28" t="s">
        <v>262</v>
      </c>
      <c r="B98" s="28" t="s">
        <v>101</v>
      </c>
      <c r="C98" s="28" t="s">
        <v>17</v>
      </c>
      <c r="D98" s="29" t="s">
        <v>102</v>
      </c>
      <c r="E98" s="28" t="s">
        <v>103</v>
      </c>
      <c r="F98" s="30">
        <v>3.99</v>
      </c>
      <c r="G98" s="31"/>
      <c r="H98" s="31">
        <f t="shared" si="13"/>
        <v>0</v>
      </c>
    </row>
    <row r="99" spans="1:8" ht="65.099999999999994" customHeight="1" x14ac:dyDescent="0.2">
      <c r="A99" s="28" t="s">
        <v>263</v>
      </c>
      <c r="B99" s="28" t="s">
        <v>225</v>
      </c>
      <c r="C99" s="28" t="s">
        <v>17</v>
      </c>
      <c r="D99" s="29" t="s">
        <v>226</v>
      </c>
      <c r="E99" s="28" t="s">
        <v>39</v>
      </c>
      <c r="F99" s="30">
        <v>7.68</v>
      </c>
      <c r="G99" s="31"/>
      <c r="H99" s="31">
        <f t="shared" si="13"/>
        <v>0</v>
      </c>
    </row>
    <row r="100" spans="1:8" ht="39" customHeight="1" x14ac:dyDescent="0.2">
      <c r="A100" s="28" t="s">
        <v>264</v>
      </c>
      <c r="B100" s="28" t="s">
        <v>265</v>
      </c>
      <c r="C100" s="28" t="s">
        <v>17</v>
      </c>
      <c r="D100" s="29" t="s">
        <v>266</v>
      </c>
      <c r="E100" s="28" t="s">
        <v>39</v>
      </c>
      <c r="F100" s="30">
        <v>7.68</v>
      </c>
      <c r="G100" s="31"/>
      <c r="H100" s="31">
        <f t="shared" si="13"/>
        <v>0</v>
      </c>
    </row>
    <row r="101" spans="1:8" ht="26.1" customHeight="1" x14ac:dyDescent="0.2">
      <c r="A101" s="28" t="s">
        <v>267</v>
      </c>
      <c r="B101" s="28" t="s">
        <v>268</v>
      </c>
      <c r="C101" s="28" t="s">
        <v>31</v>
      </c>
      <c r="D101" s="29" t="s">
        <v>269</v>
      </c>
      <c r="E101" s="28" t="s">
        <v>59</v>
      </c>
      <c r="F101" s="30">
        <v>2</v>
      </c>
      <c r="G101" s="31"/>
      <c r="H101" s="31">
        <f t="shared" si="13"/>
        <v>0</v>
      </c>
    </row>
    <row r="102" spans="1:8" ht="26.1" customHeight="1" x14ac:dyDescent="0.2">
      <c r="A102" s="28" t="s">
        <v>270</v>
      </c>
      <c r="B102" s="28" t="s">
        <v>271</v>
      </c>
      <c r="C102" s="28" t="s">
        <v>31</v>
      </c>
      <c r="D102" s="29" t="s">
        <v>272</v>
      </c>
      <c r="E102" s="28" t="s">
        <v>39</v>
      </c>
      <c r="F102" s="30">
        <v>7.68</v>
      </c>
      <c r="G102" s="31"/>
      <c r="H102" s="31">
        <f t="shared" si="13"/>
        <v>0</v>
      </c>
    </row>
    <row r="103" spans="1:8" ht="24" customHeight="1" x14ac:dyDescent="0.2">
      <c r="A103" s="24" t="s">
        <v>273</v>
      </c>
      <c r="B103" s="24"/>
      <c r="C103" s="24"/>
      <c r="D103" s="25" t="s">
        <v>274</v>
      </c>
      <c r="E103" s="25"/>
      <c r="F103" s="26"/>
      <c r="G103" s="25"/>
      <c r="H103" s="27">
        <f>SUM(H104:H111)</f>
        <v>0</v>
      </c>
    </row>
    <row r="104" spans="1:8" ht="26.1" customHeight="1" x14ac:dyDescent="0.2">
      <c r="A104" s="28" t="s">
        <v>275</v>
      </c>
      <c r="B104" s="28" t="s">
        <v>256</v>
      </c>
      <c r="C104" s="28" t="s">
        <v>17</v>
      </c>
      <c r="D104" s="29" t="s">
        <v>257</v>
      </c>
      <c r="E104" s="28" t="s">
        <v>39</v>
      </c>
      <c r="F104" s="30">
        <v>7.68</v>
      </c>
      <c r="G104" s="31"/>
      <c r="H104" s="31">
        <f t="shared" ref="H104:H111" si="14">(G104*F104)</f>
        <v>0</v>
      </c>
    </row>
    <row r="105" spans="1:8" ht="26.1" customHeight="1" x14ac:dyDescent="0.2">
      <c r="A105" s="28" t="s">
        <v>276</v>
      </c>
      <c r="B105" s="28" t="s">
        <v>259</v>
      </c>
      <c r="C105" s="28" t="s">
        <v>31</v>
      </c>
      <c r="D105" s="29" t="s">
        <v>260</v>
      </c>
      <c r="E105" s="28" t="s">
        <v>59</v>
      </c>
      <c r="F105" s="30">
        <v>3</v>
      </c>
      <c r="G105" s="31"/>
      <c r="H105" s="31">
        <f t="shared" si="14"/>
        <v>0</v>
      </c>
    </row>
    <row r="106" spans="1:8" ht="26.1" customHeight="1" x14ac:dyDescent="0.2">
      <c r="A106" s="28" t="s">
        <v>277</v>
      </c>
      <c r="B106" s="28" t="s">
        <v>98</v>
      </c>
      <c r="C106" s="28" t="s">
        <v>31</v>
      </c>
      <c r="D106" s="29" t="s">
        <v>99</v>
      </c>
      <c r="E106" s="28" t="s">
        <v>84</v>
      </c>
      <c r="F106" s="30">
        <v>0.4</v>
      </c>
      <c r="G106" s="31"/>
      <c r="H106" s="31">
        <f t="shared" si="14"/>
        <v>0</v>
      </c>
    </row>
    <row r="107" spans="1:8" ht="39" customHeight="1" x14ac:dyDescent="0.2">
      <c r="A107" s="28" t="s">
        <v>278</v>
      </c>
      <c r="B107" s="28" t="s">
        <v>101</v>
      </c>
      <c r="C107" s="28" t="s">
        <v>17</v>
      </c>
      <c r="D107" s="29" t="s">
        <v>102</v>
      </c>
      <c r="E107" s="28" t="s">
        <v>103</v>
      </c>
      <c r="F107" s="30">
        <v>3.99</v>
      </c>
      <c r="G107" s="31"/>
      <c r="H107" s="31">
        <f t="shared" si="14"/>
        <v>0</v>
      </c>
    </row>
    <row r="108" spans="1:8" ht="65.099999999999994" customHeight="1" x14ac:dyDescent="0.2">
      <c r="A108" s="28" t="s">
        <v>279</v>
      </c>
      <c r="B108" s="28" t="s">
        <v>225</v>
      </c>
      <c r="C108" s="28" t="s">
        <v>17</v>
      </c>
      <c r="D108" s="29" t="s">
        <v>226</v>
      </c>
      <c r="E108" s="28" t="s">
        <v>39</v>
      </c>
      <c r="F108" s="30">
        <v>7.68</v>
      </c>
      <c r="G108" s="31"/>
      <c r="H108" s="31">
        <f t="shared" si="14"/>
        <v>0</v>
      </c>
    </row>
    <row r="109" spans="1:8" ht="39" customHeight="1" x14ac:dyDescent="0.2">
      <c r="A109" s="28" t="s">
        <v>280</v>
      </c>
      <c r="B109" s="28" t="s">
        <v>265</v>
      </c>
      <c r="C109" s="28" t="s">
        <v>17</v>
      </c>
      <c r="D109" s="29" t="s">
        <v>266</v>
      </c>
      <c r="E109" s="28" t="s">
        <v>39</v>
      </c>
      <c r="F109" s="30">
        <v>7.68</v>
      </c>
      <c r="G109" s="31"/>
      <c r="H109" s="31">
        <f t="shared" si="14"/>
        <v>0</v>
      </c>
    </row>
    <row r="110" spans="1:8" ht="26.1" customHeight="1" x14ac:dyDescent="0.2">
      <c r="A110" s="28" t="s">
        <v>281</v>
      </c>
      <c r="B110" s="28" t="s">
        <v>268</v>
      </c>
      <c r="C110" s="28" t="s">
        <v>31</v>
      </c>
      <c r="D110" s="29" t="s">
        <v>269</v>
      </c>
      <c r="E110" s="28" t="s">
        <v>59</v>
      </c>
      <c r="F110" s="30">
        <v>3</v>
      </c>
      <c r="G110" s="31"/>
      <c r="H110" s="31">
        <f t="shared" si="14"/>
        <v>0</v>
      </c>
    </row>
    <row r="111" spans="1:8" ht="26.1" customHeight="1" x14ac:dyDescent="0.2">
      <c r="A111" s="28" t="s">
        <v>282</v>
      </c>
      <c r="B111" s="28" t="s">
        <v>271</v>
      </c>
      <c r="C111" s="28" t="s">
        <v>31</v>
      </c>
      <c r="D111" s="29" t="s">
        <v>272</v>
      </c>
      <c r="E111" s="28" t="s">
        <v>39</v>
      </c>
      <c r="F111" s="30">
        <v>7.68</v>
      </c>
      <c r="G111" s="31"/>
      <c r="H111" s="31">
        <f t="shared" si="14"/>
        <v>0</v>
      </c>
    </row>
    <row r="112" spans="1:8" ht="24" customHeight="1" x14ac:dyDescent="0.2">
      <c r="A112" s="24" t="s">
        <v>283</v>
      </c>
      <c r="B112" s="24"/>
      <c r="C112" s="24"/>
      <c r="D112" s="25" t="s">
        <v>284</v>
      </c>
      <c r="E112" s="25"/>
      <c r="F112" s="26"/>
      <c r="G112" s="25"/>
      <c r="H112" s="27">
        <f>H113+H117</f>
        <v>0</v>
      </c>
    </row>
    <row r="113" spans="1:8" ht="24" customHeight="1" x14ac:dyDescent="0.2">
      <c r="A113" s="24" t="s">
        <v>285</v>
      </c>
      <c r="B113" s="24"/>
      <c r="C113" s="24"/>
      <c r="D113" s="25" t="s">
        <v>286</v>
      </c>
      <c r="E113" s="25"/>
      <c r="F113" s="26"/>
      <c r="G113" s="25"/>
      <c r="H113" s="27">
        <f>SUM(H114:H116)</f>
        <v>0</v>
      </c>
    </row>
    <row r="114" spans="1:8" ht="51.95" customHeight="1" x14ac:dyDescent="0.2">
      <c r="A114" s="28" t="s">
        <v>287</v>
      </c>
      <c r="B114" s="28" t="s">
        <v>288</v>
      </c>
      <c r="C114" s="28" t="s">
        <v>17</v>
      </c>
      <c r="D114" s="29" t="s">
        <v>289</v>
      </c>
      <c r="E114" s="28" t="s">
        <v>39</v>
      </c>
      <c r="F114" s="30">
        <v>2</v>
      </c>
      <c r="G114" s="31"/>
      <c r="H114" s="31">
        <f t="shared" ref="H114:H116" si="15">(G114*F114)</f>
        <v>0</v>
      </c>
    </row>
    <row r="115" spans="1:8" ht="51.95" customHeight="1" x14ac:dyDescent="0.2">
      <c r="A115" s="28" t="s">
        <v>290</v>
      </c>
      <c r="B115" s="28" t="s">
        <v>291</v>
      </c>
      <c r="C115" s="28" t="s">
        <v>17</v>
      </c>
      <c r="D115" s="29" t="s">
        <v>292</v>
      </c>
      <c r="E115" s="28" t="s">
        <v>39</v>
      </c>
      <c r="F115" s="30">
        <v>2</v>
      </c>
      <c r="G115" s="31"/>
      <c r="H115" s="31">
        <f t="shared" si="15"/>
        <v>0</v>
      </c>
    </row>
    <row r="116" spans="1:8" ht="39" customHeight="1" x14ac:dyDescent="0.2">
      <c r="A116" s="28" t="s">
        <v>293</v>
      </c>
      <c r="B116" s="28" t="s">
        <v>294</v>
      </c>
      <c r="C116" s="28" t="s">
        <v>31</v>
      </c>
      <c r="D116" s="29" t="s">
        <v>295</v>
      </c>
      <c r="E116" s="28" t="s">
        <v>39</v>
      </c>
      <c r="F116" s="30">
        <v>2</v>
      </c>
      <c r="G116" s="31"/>
      <c r="H116" s="31">
        <f t="shared" si="15"/>
        <v>0</v>
      </c>
    </row>
    <row r="117" spans="1:8" ht="24" customHeight="1" x14ac:dyDescent="0.2">
      <c r="A117" s="24" t="s">
        <v>296</v>
      </c>
      <c r="B117" s="24"/>
      <c r="C117" s="24"/>
      <c r="D117" s="25" t="s">
        <v>297</v>
      </c>
      <c r="E117" s="25"/>
      <c r="F117" s="26"/>
      <c r="G117" s="25"/>
      <c r="H117" s="27">
        <f>H118+H121+H123+H127+H133+H140+H144+H147+H150</f>
        <v>0</v>
      </c>
    </row>
    <row r="118" spans="1:8" ht="24" customHeight="1" x14ac:dyDescent="0.2">
      <c r="A118" s="24" t="s">
        <v>298</v>
      </c>
      <c r="B118" s="24"/>
      <c r="C118" s="24"/>
      <c r="D118" s="25" t="s">
        <v>299</v>
      </c>
      <c r="E118" s="25"/>
      <c r="F118" s="26"/>
      <c r="G118" s="25"/>
      <c r="H118" s="27">
        <f>SUM(H119:H120)</f>
        <v>0</v>
      </c>
    </row>
    <row r="119" spans="1:8" ht="39" customHeight="1" x14ac:dyDescent="0.2">
      <c r="A119" s="28" t="s">
        <v>300</v>
      </c>
      <c r="B119" s="28" t="s">
        <v>212</v>
      </c>
      <c r="C119" s="28" t="s">
        <v>17</v>
      </c>
      <c r="D119" s="29" t="s">
        <v>213</v>
      </c>
      <c r="E119" s="28" t="s">
        <v>39</v>
      </c>
      <c r="F119" s="30">
        <v>2</v>
      </c>
      <c r="G119" s="31"/>
      <c r="H119" s="31">
        <f t="shared" ref="H119:H120" si="16">(G119*F119)</f>
        <v>0</v>
      </c>
    </row>
    <row r="120" spans="1:8" ht="65.099999999999994" customHeight="1" x14ac:dyDescent="0.2">
      <c r="A120" s="28" t="s">
        <v>301</v>
      </c>
      <c r="B120" s="28" t="s">
        <v>302</v>
      </c>
      <c r="C120" s="28" t="s">
        <v>17</v>
      </c>
      <c r="D120" s="29" t="s">
        <v>303</v>
      </c>
      <c r="E120" s="28" t="s">
        <v>39</v>
      </c>
      <c r="F120" s="30">
        <v>2</v>
      </c>
      <c r="G120" s="31"/>
      <c r="H120" s="31">
        <f t="shared" si="16"/>
        <v>0</v>
      </c>
    </row>
    <row r="121" spans="1:8" ht="24" customHeight="1" x14ac:dyDescent="0.2">
      <c r="A121" s="24" t="s">
        <v>304</v>
      </c>
      <c r="B121" s="24"/>
      <c r="C121" s="24"/>
      <c r="D121" s="25" t="s">
        <v>305</v>
      </c>
      <c r="E121" s="25"/>
      <c r="F121" s="26"/>
      <c r="G121" s="25"/>
      <c r="H121" s="27">
        <f>SUM(H122)</f>
        <v>0</v>
      </c>
    </row>
    <row r="122" spans="1:8" ht="39" customHeight="1" x14ac:dyDescent="0.2">
      <c r="A122" s="28" t="s">
        <v>306</v>
      </c>
      <c r="B122" s="28" t="s">
        <v>307</v>
      </c>
      <c r="C122" s="28" t="s">
        <v>31</v>
      </c>
      <c r="D122" s="29" t="s">
        <v>308</v>
      </c>
      <c r="E122" s="28" t="s">
        <v>39</v>
      </c>
      <c r="F122" s="30">
        <v>4.54</v>
      </c>
      <c r="G122" s="31"/>
      <c r="H122" s="31">
        <f>(G122*F122)</f>
        <v>0</v>
      </c>
    </row>
    <row r="123" spans="1:8" ht="24" customHeight="1" x14ac:dyDescent="0.2">
      <c r="A123" s="24" t="s">
        <v>309</v>
      </c>
      <c r="B123" s="24"/>
      <c r="C123" s="24"/>
      <c r="D123" s="25" t="s">
        <v>310</v>
      </c>
      <c r="E123" s="25"/>
      <c r="F123" s="26"/>
      <c r="G123" s="25"/>
      <c r="H123" s="27">
        <f>SUM(H124:H126)</f>
        <v>0</v>
      </c>
    </row>
    <row r="124" spans="1:8" ht="26.1" customHeight="1" x14ac:dyDescent="0.2">
      <c r="A124" s="28" t="s">
        <v>311</v>
      </c>
      <c r="B124" s="28" t="s">
        <v>312</v>
      </c>
      <c r="C124" s="28" t="s">
        <v>31</v>
      </c>
      <c r="D124" s="29" t="s">
        <v>313</v>
      </c>
      <c r="E124" s="28" t="s">
        <v>43</v>
      </c>
      <c r="F124" s="30">
        <v>7</v>
      </c>
      <c r="G124" s="31"/>
      <c r="H124" s="31">
        <f t="shared" ref="H124:H126" si="17">(G124*F124)</f>
        <v>0</v>
      </c>
    </row>
    <row r="125" spans="1:8" ht="26.1" customHeight="1" x14ac:dyDescent="0.2">
      <c r="A125" s="28" t="s">
        <v>314</v>
      </c>
      <c r="B125" s="28" t="s">
        <v>315</v>
      </c>
      <c r="C125" s="28" t="s">
        <v>31</v>
      </c>
      <c r="D125" s="29" t="s">
        <v>316</v>
      </c>
      <c r="E125" s="28" t="s">
        <v>43</v>
      </c>
      <c r="F125" s="30">
        <v>83</v>
      </c>
      <c r="G125" s="31"/>
      <c r="H125" s="31">
        <f t="shared" si="17"/>
        <v>0</v>
      </c>
    </row>
    <row r="126" spans="1:8" ht="26.1" customHeight="1" x14ac:dyDescent="0.2">
      <c r="A126" s="28" t="s">
        <v>317</v>
      </c>
      <c r="B126" s="28" t="s">
        <v>318</v>
      </c>
      <c r="C126" s="28" t="s">
        <v>31</v>
      </c>
      <c r="D126" s="29" t="s">
        <v>319</v>
      </c>
      <c r="E126" s="28" t="s">
        <v>43</v>
      </c>
      <c r="F126" s="30">
        <v>83</v>
      </c>
      <c r="G126" s="31"/>
      <c r="H126" s="31">
        <f t="shared" si="17"/>
        <v>0</v>
      </c>
    </row>
    <row r="127" spans="1:8" ht="24" customHeight="1" x14ac:dyDescent="0.2">
      <c r="A127" s="24" t="s">
        <v>320</v>
      </c>
      <c r="B127" s="24"/>
      <c r="C127" s="24"/>
      <c r="D127" s="25" t="s">
        <v>254</v>
      </c>
      <c r="E127" s="25"/>
      <c r="F127" s="26"/>
      <c r="G127" s="25"/>
      <c r="H127" s="27">
        <f>SUM(H128:H132)</f>
        <v>0</v>
      </c>
    </row>
    <row r="128" spans="1:8" ht="26.1" customHeight="1" x14ac:dyDescent="0.2">
      <c r="A128" s="28" t="s">
        <v>321</v>
      </c>
      <c r="B128" s="28" t="s">
        <v>256</v>
      </c>
      <c r="C128" s="28" t="s">
        <v>17</v>
      </c>
      <c r="D128" s="29" t="s">
        <v>257</v>
      </c>
      <c r="E128" s="28" t="s">
        <v>39</v>
      </c>
      <c r="F128" s="30">
        <v>21.44</v>
      </c>
      <c r="G128" s="31"/>
      <c r="H128" s="31">
        <f t="shared" ref="H128:H132" si="18">(G128*F128)</f>
        <v>0</v>
      </c>
    </row>
    <row r="129" spans="1:8" ht="26.1" customHeight="1" x14ac:dyDescent="0.2">
      <c r="A129" s="28" t="s">
        <v>322</v>
      </c>
      <c r="B129" s="28" t="s">
        <v>323</v>
      </c>
      <c r="C129" s="28" t="s">
        <v>31</v>
      </c>
      <c r="D129" s="29" t="s">
        <v>324</v>
      </c>
      <c r="E129" s="28" t="s">
        <v>39</v>
      </c>
      <c r="F129" s="30">
        <v>28.21</v>
      </c>
      <c r="G129" s="31"/>
      <c r="H129" s="31">
        <f t="shared" si="18"/>
        <v>0</v>
      </c>
    </row>
    <row r="130" spans="1:8" ht="51.95" customHeight="1" x14ac:dyDescent="0.2">
      <c r="A130" s="28" t="s">
        <v>325</v>
      </c>
      <c r="B130" s="28" t="s">
        <v>326</v>
      </c>
      <c r="C130" s="28" t="s">
        <v>31</v>
      </c>
      <c r="D130" s="29" t="s">
        <v>327</v>
      </c>
      <c r="E130" s="28" t="s">
        <v>39</v>
      </c>
      <c r="F130" s="30">
        <v>28.21</v>
      </c>
      <c r="G130" s="31"/>
      <c r="H130" s="31">
        <f t="shared" si="18"/>
        <v>0</v>
      </c>
    </row>
    <row r="131" spans="1:8" ht="26.1" customHeight="1" x14ac:dyDescent="0.2">
      <c r="A131" s="28" t="s">
        <v>328</v>
      </c>
      <c r="B131" s="28" t="s">
        <v>98</v>
      </c>
      <c r="C131" s="28" t="s">
        <v>31</v>
      </c>
      <c r="D131" s="29" t="s">
        <v>99</v>
      </c>
      <c r="E131" s="28" t="s">
        <v>84</v>
      </c>
      <c r="F131" s="30">
        <v>0.28000000000000003</v>
      </c>
      <c r="G131" s="31"/>
      <c r="H131" s="31">
        <f t="shared" si="18"/>
        <v>0</v>
      </c>
    </row>
    <row r="132" spans="1:8" ht="39" customHeight="1" x14ac:dyDescent="0.2">
      <c r="A132" s="28" t="s">
        <v>329</v>
      </c>
      <c r="B132" s="28" t="s">
        <v>101</v>
      </c>
      <c r="C132" s="28" t="s">
        <v>17</v>
      </c>
      <c r="D132" s="29" t="s">
        <v>102</v>
      </c>
      <c r="E132" s="28" t="s">
        <v>103</v>
      </c>
      <c r="F132" s="30">
        <v>2.79</v>
      </c>
      <c r="G132" s="31"/>
      <c r="H132" s="31">
        <f t="shared" si="18"/>
        <v>0</v>
      </c>
    </row>
    <row r="133" spans="1:8" ht="24" customHeight="1" x14ac:dyDescent="0.2">
      <c r="A133" s="24" t="s">
        <v>330</v>
      </c>
      <c r="B133" s="24"/>
      <c r="C133" s="24"/>
      <c r="D133" s="25" t="s">
        <v>274</v>
      </c>
      <c r="E133" s="25"/>
      <c r="F133" s="26"/>
      <c r="G133" s="25"/>
      <c r="H133" s="27">
        <f>SUM(H134:H139)</f>
        <v>0</v>
      </c>
    </row>
    <row r="134" spans="1:8" ht="26.1" customHeight="1" x14ac:dyDescent="0.2">
      <c r="A134" s="28" t="s">
        <v>331</v>
      </c>
      <c r="B134" s="28" t="s">
        <v>256</v>
      </c>
      <c r="C134" s="28" t="s">
        <v>17</v>
      </c>
      <c r="D134" s="29" t="s">
        <v>257</v>
      </c>
      <c r="E134" s="28" t="s">
        <v>39</v>
      </c>
      <c r="F134" s="30">
        <v>21.44</v>
      </c>
      <c r="G134" s="31"/>
      <c r="H134" s="31">
        <f t="shared" ref="H134:H139" si="19">(G134*F134)</f>
        <v>0</v>
      </c>
    </row>
    <row r="135" spans="1:8" ht="26.1" customHeight="1" x14ac:dyDescent="0.2">
      <c r="A135" s="28" t="s">
        <v>332</v>
      </c>
      <c r="B135" s="28" t="s">
        <v>323</v>
      </c>
      <c r="C135" s="28" t="s">
        <v>31</v>
      </c>
      <c r="D135" s="29" t="s">
        <v>324</v>
      </c>
      <c r="E135" s="28" t="s">
        <v>39</v>
      </c>
      <c r="F135" s="30">
        <v>28.21</v>
      </c>
      <c r="G135" s="31"/>
      <c r="H135" s="31">
        <f t="shared" si="19"/>
        <v>0</v>
      </c>
    </row>
    <row r="136" spans="1:8" ht="51.95" customHeight="1" x14ac:dyDescent="0.2">
      <c r="A136" s="28" t="s">
        <v>333</v>
      </c>
      <c r="B136" s="28" t="s">
        <v>326</v>
      </c>
      <c r="C136" s="28" t="s">
        <v>31</v>
      </c>
      <c r="D136" s="29" t="s">
        <v>327</v>
      </c>
      <c r="E136" s="28" t="s">
        <v>39</v>
      </c>
      <c r="F136" s="30">
        <v>28.21</v>
      </c>
      <c r="G136" s="31"/>
      <c r="H136" s="31">
        <f t="shared" si="19"/>
        <v>0</v>
      </c>
    </row>
    <row r="137" spans="1:8" ht="26.1" customHeight="1" x14ac:dyDescent="0.2">
      <c r="A137" s="28" t="s">
        <v>334</v>
      </c>
      <c r="B137" s="28" t="s">
        <v>259</v>
      </c>
      <c r="C137" s="28" t="s">
        <v>31</v>
      </c>
      <c r="D137" s="29" t="s">
        <v>260</v>
      </c>
      <c r="E137" s="28" t="s">
        <v>59</v>
      </c>
      <c r="F137" s="30">
        <v>2</v>
      </c>
      <c r="G137" s="31"/>
      <c r="H137" s="31">
        <f t="shared" si="19"/>
        <v>0</v>
      </c>
    </row>
    <row r="138" spans="1:8" ht="26.1" customHeight="1" x14ac:dyDescent="0.2">
      <c r="A138" s="28" t="s">
        <v>335</v>
      </c>
      <c r="B138" s="28" t="s">
        <v>336</v>
      </c>
      <c r="C138" s="28" t="s">
        <v>31</v>
      </c>
      <c r="D138" s="29" t="s">
        <v>337</v>
      </c>
      <c r="E138" s="28" t="s">
        <v>59</v>
      </c>
      <c r="F138" s="30">
        <v>2</v>
      </c>
      <c r="G138" s="31"/>
      <c r="H138" s="31">
        <f t="shared" si="19"/>
        <v>0</v>
      </c>
    </row>
    <row r="139" spans="1:8" ht="39" customHeight="1" x14ac:dyDescent="0.2">
      <c r="A139" s="28" t="s">
        <v>338</v>
      </c>
      <c r="B139" s="28" t="s">
        <v>101</v>
      </c>
      <c r="C139" s="28" t="s">
        <v>17</v>
      </c>
      <c r="D139" s="29" t="s">
        <v>102</v>
      </c>
      <c r="E139" s="28" t="s">
        <v>103</v>
      </c>
      <c r="F139" s="30">
        <v>2.79</v>
      </c>
      <c r="G139" s="31"/>
      <c r="H139" s="31">
        <f t="shared" si="19"/>
        <v>0</v>
      </c>
    </row>
    <row r="140" spans="1:8" ht="24" customHeight="1" x14ac:dyDescent="0.2">
      <c r="A140" s="24" t="s">
        <v>339</v>
      </c>
      <c r="B140" s="24"/>
      <c r="C140" s="24"/>
      <c r="D140" s="25" t="s">
        <v>340</v>
      </c>
      <c r="E140" s="25"/>
      <c r="F140" s="26"/>
      <c r="G140" s="25"/>
      <c r="H140" s="27">
        <f>SUM(H141:H143)</f>
        <v>0</v>
      </c>
    </row>
    <row r="141" spans="1:8" ht="51.95" customHeight="1" x14ac:dyDescent="0.2">
      <c r="A141" s="28" t="s">
        <v>341</v>
      </c>
      <c r="B141" s="28" t="s">
        <v>326</v>
      </c>
      <c r="C141" s="28" t="s">
        <v>31</v>
      </c>
      <c r="D141" s="29" t="s">
        <v>327</v>
      </c>
      <c r="E141" s="28" t="s">
        <v>39</v>
      </c>
      <c r="F141" s="30">
        <v>4.74</v>
      </c>
      <c r="G141" s="31"/>
      <c r="H141" s="31">
        <f t="shared" ref="H141:H143" si="20">(G141*F141)</f>
        <v>0</v>
      </c>
    </row>
    <row r="142" spans="1:8" ht="26.1" customHeight="1" x14ac:dyDescent="0.2">
      <c r="A142" s="28" t="s">
        <v>342</v>
      </c>
      <c r="B142" s="28" t="s">
        <v>336</v>
      </c>
      <c r="C142" s="28" t="s">
        <v>31</v>
      </c>
      <c r="D142" s="29" t="s">
        <v>337</v>
      </c>
      <c r="E142" s="28" t="s">
        <v>59</v>
      </c>
      <c r="F142" s="30">
        <v>1</v>
      </c>
      <c r="G142" s="31"/>
      <c r="H142" s="31">
        <f t="shared" si="20"/>
        <v>0</v>
      </c>
    </row>
    <row r="143" spans="1:8" ht="26.1" customHeight="1" x14ac:dyDescent="0.2">
      <c r="A143" s="28" t="s">
        <v>343</v>
      </c>
      <c r="B143" s="28" t="s">
        <v>344</v>
      </c>
      <c r="C143" s="28" t="s">
        <v>31</v>
      </c>
      <c r="D143" s="29" t="s">
        <v>324</v>
      </c>
      <c r="E143" s="28" t="s">
        <v>39</v>
      </c>
      <c r="F143" s="30">
        <v>3.74</v>
      </c>
      <c r="G143" s="31"/>
      <c r="H143" s="31">
        <f t="shared" si="20"/>
        <v>0</v>
      </c>
    </row>
    <row r="144" spans="1:8" ht="24" customHeight="1" x14ac:dyDescent="0.2">
      <c r="A144" s="24" t="s">
        <v>345</v>
      </c>
      <c r="B144" s="24"/>
      <c r="C144" s="24"/>
      <c r="D144" s="25" t="s">
        <v>346</v>
      </c>
      <c r="E144" s="25"/>
      <c r="F144" s="26"/>
      <c r="G144" s="25"/>
      <c r="H144" s="27">
        <f>SUM(H145:H146)</f>
        <v>0</v>
      </c>
    </row>
    <row r="145" spans="1:10" ht="51.95" customHeight="1" x14ac:dyDescent="0.2">
      <c r="A145" s="28" t="s">
        <v>347</v>
      </c>
      <c r="B145" s="28" t="s">
        <v>326</v>
      </c>
      <c r="C145" s="28" t="s">
        <v>31</v>
      </c>
      <c r="D145" s="29" t="s">
        <v>327</v>
      </c>
      <c r="E145" s="28" t="s">
        <v>39</v>
      </c>
      <c r="F145" s="30">
        <v>4.74</v>
      </c>
      <c r="G145" s="31"/>
      <c r="H145" s="31">
        <f t="shared" ref="H145:H146" si="21">(G145*F145)</f>
        <v>0</v>
      </c>
    </row>
    <row r="146" spans="1:10" ht="26.1" customHeight="1" x14ac:dyDescent="0.2">
      <c r="A146" s="28" t="s">
        <v>348</v>
      </c>
      <c r="B146" s="28" t="s">
        <v>344</v>
      </c>
      <c r="C146" s="28" t="s">
        <v>31</v>
      </c>
      <c r="D146" s="29" t="s">
        <v>324</v>
      </c>
      <c r="E146" s="28" t="s">
        <v>39</v>
      </c>
      <c r="F146" s="30">
        <v>3.74</v>
      </c>
      <c r="G146" s="31"/>
      <c r="H146" s="31">
        <f t="shared" si="21"/>
        <v>0</v>
      </c>
    </row>
    <row r="147" spans="1:10" ht="24" customHeight="1" x14ac:dyDescent="0.2">
      <c r="A147" s="24" t="s">
        <v>349</v>
      </c>
      <c r="B147" s="24"/>
      <c r="C147" s="24"/>
      <c r="D147" s="25" t="s">
        <v>350</v>
      </c>
      <c r="E147" s="25"/>
      <c r="F147" s="26"/>
      <c r="G147" s="25"/>
      <c r="H147" s="27">
        <f>SUM(H148:H149)</f>
        <v>0</v>
      </c>
    </row>
    <row r="148" spans="1:10" ht="51.95" customHeight="1" x14ac:dyDescent="0.2">
      <c r="A148" s="28" t="s">
        <v>351</v>
      </c>
      <c r="B148" s="28" t="s">
        <v>326</v>
      </c>
      <c r="C148" s="28" t="s">
        <v>31</v>
      </c>
      <c r="D148" s="29" t="s">
        <v>327</v>
      </c>
      <c r="E148" s="28" t="s">
        <v>39</v>
      </c>
      <c r="F148" s="30">
        <v>3.98</v>
      </c>
      <c r="G148" s="31"/>
      <c r="H148" s="31">
        <f t="shared" ref="H148:H149" si="22">(G148*F148)</f>
        <v>0</v>
      </c>
    </row>
    <row r="149" spans="1:10" ht="26.1" customHeight="1" x14ac:dyDescent="0.2">
      <c r="A149" s="28" t="s">
        <v>352</v>
      </c>
      <c r="B149" s="28" t="s">
        <v>344</v>
      </c>
      <c r="C149" s="28" t="s">
        <v>31</v>
      </c>
      <c r="D149" s="29" t="s">
        <v>324</v>
      </c>
      <c r="E149" s="28" t="s">
        <v>39</v>
      </c>
      <c r="F149" s="30">
        <v>2.98</v>
      </c>
      <c r="G149" s="31"/>
      <c r="H149" s="31">
        <f t="shared" si="22"/>
        <v>0</v>
      </c>
    </row>
    <row r="150" spans="1:10" ht="24" customHeight="1" x14ac:dyDescent="0.2">
      <c r="A150" s="24" t="s">
        <v>353</v>
      </c>
      <c r="B150" s="24"/>
      <c r="C150" s="24"/>
      <c r="D150" s="25" t="s">
        <v>354</v>
      </c>
      <c r="E150" s="25"/>
      <c r="F150" s="26"/>
      <c r="G150" s="25"/>
      <c r="H150" s="27">
        <f>SUM(H151:H152)</f>
        <v>0</v>
      </c>
      <c r="J150" s="17"/>
    </row>
    <row r="151" spans="1:10" ht="51.95" customHeight="1" x14ac:dyDescent="0.2">
      <c r="A151" s="28" t="s">
        <v>355</v>
      </c>
      <c r="B151" s="28" t="s">
        <v>326</v>
      </c>
      <c r="C151" s="28" t="s">
        <v>31</v>
      </c>
      <c r="D151" s="29" t="s">
        <v>327</v>
      </c>
      <c r="E151" s="28" t="s">
        <v>39</v>
      </c>
      <c r="F151" s="30">
        <v>3.98</v>
      </c>
      <c r="G151" s="31"/>
      <c r="H151" s="31">
        <f t="shared" ref="H151:H152" si="23">(G151*F151)</f>
        <v>0</v>
      </c>
    </row>
    <row r="152" spans="1:10" ht="26.1" customHeight="1" x14ac:dyDescent="0.2">
      <c r="A152" s="28" t="s">
        <v>356</v>
      </c>
      <c r="B152" s="28" t="s">
        <v>344</v>
      </c>
      <c r="C152" s="28" t="s">
        <v>31</v>
      </c>
      <c r="D152" s="29" t="s">
        <v>324</v>
      </c>
      <c r="E152" s="28" t="s">
        <v>39</v>
      </c>
      <c r="F152" s="30">
        <v>2.98</v>
      </c>
      <c r="G152" s="31"/>
      <c r="H152" s="31">
        <f t="shared" si="23"/>
        <v>0</v>
      </c>
    </row>
    <row r="153" spans="1:10" ht="24" customHeight="1" x14ac:dyDescent="0.2">
      <c r="A153" s="24" t="s">
        <v>357</v>
      </c>
      <c r="B153" s="24"/>
      <c r="C153" s="24"/>
      <c r="D153" s="25" t="s">
        <v>358</v>
      </c>
      <c r="E153" s="25"/>
      <c r="F153" s="26"/>
      <c r="G153" s="25"/>
      <c r="H153" s="27">
        <f>H154</f>
        <v>0</v>
      </c>
    </row>
    <row r="154" spans="1:10" ht="24" customHeight="1" x14ac:dyDescent="0.2">
      <c r="A154" s="24" t="s">
        <v>359</v>
      </c>
      <c r="B154" s="24"/>
      <c r="C154" s="24"/>
      <c r="D154" s="25" t="s">
        <v>360</v>
      </c>
      <c r="E154" s="25"/>
      <c r="F154" s="26"/>
      <c r="G154" s="25"/>
      <c r="H154" s="27">
        <f>SUM(H155:H156)</f>
        <v>0</v>
      </c>
    </row>
    <row r="155" spans="1:10" ht="26.1" customHeight="1" x14ac:dyDescent="0.2">
      <c r="A155" s="28" t="s">
        <v>361</v>
      </c>
      <c r="B155" s="28" t="s">
        <v>362</v>
      </c>
      <c r="C155" s="28" t="s">
        <v>17</v>
      </c>
      <c r="D155" s="29" t="s">
        <v>363</v>
      </c>
      <c r="E155" s="28" t="s">
        <v>39</v>
      </c>
      <c r="F155" s="30">
        <v>368.19</v>
      </c>
      <c r="G155" s="31"/>
      <c r="H155" s="31">
        <f t="shared" ref="H155:H156" si="24">(G155*F155)</f>
        <v>0</v>
      </c>
    </row>
    <row r="156" spans="1:10" ht="26.1" customHeight="1" x14ac:dyDescent="0.2">
      <c r="A156" s="28" t="s">
        <v>364</v>
      </c>
      <c r="B156" s="28" t="s">
        <v>365</v>
      </c>
      <c r="C156" s="28" t="s">
        <v>31</v>
      </c>
      <c r="D156" s="29" t="s">
        <v>366</v>
      </c>
      <c r="E156" s="28" t="s">
        <v>59</v>
      </c>
      <c r="F156" s="30">
        <v>1</v>
      </c>
      <c r="G156" s="31"/>
      <c r="H156" s="31">
        <f t="shared" si="24"/>
        <v>0</v>
      </c>
    </row>
    <row r="157" spans="1:10" ht="24" customHeight="1" x14ac:dyDescent="0.2">
      <c r="A157" s="24" t="s">
        <v>367</v>
      </c>
      <c r="B157" s="24"/>
      <c r="C157" s="24"/>
      <c r="D157" s="25" t="s">
        <v>181</v>
      </c>
      <c r="E157" s="25"/>
      <c r="F157" s="26"/>
      <c r="G157" s="25"/>
      <c r="H157" s="27">
        <f>H158+H162+H166+H175+H178</f>
        <v>0</v>
      </c>
    </row>
    <row r="158" spans="1:10" ht="24" customHeight="1" x14ac:dyDescent="0.2">
      <c r="A158" s="24" t="s">
        <v>368</v>
      </c>
      <c r="B158" s="24"/>
      <c r="C158" s="24"/>
      <c r="D158" s="25" t="s">
        <v>369</v>
      </c>
      <c r="E158" s="25"/>
      <c r="F158" s="26"/>
      <c r="G158" s="25"/>
      <c r="H158" s="27">
        <f>SUM(H159:H161)</f>
        <v>0</v>
      </c>
    </row>
    <row r="159" spans="1:10" ht="26.1" customHeight="1" x14ac:dyDescent="0.2">
      <c r="A159" s="28" t="s">
        <v>370</v>
      </c>
      <c r="B159" s="28" t="s">
        <v>371</v>
      </c>
      <c r="C159" s="28" t="s">
        <v>17</v>
      </c>
      <c r="D159" s="29" t="s">
        <v>372</v>
      </c>
      <c r="E159" s="28" t="s">
        <v>39</v>
      </c>
      <c r="F159" s="30">
        <v>32.65</v>
      </c>
      <c r="G159" s="31"/>
      <c r="H159" s="31">
        <f t="shared" ref="H159:H161" si="25">(G159*F159)</f>
        <v>0</v>
      </c>
    </row>
    <row r="160" spans="1:10" ht="26.1" customHeight="1" x14ac:dyDescent="0.2">
      <c r="A160" s="28" t="s">
        <v>373</v>
      </c>
      <c r="B160" s="28" t="s">
        <v>374</v>
      </c>
      <c r="C160" s="28" t="s">
        <v>17</v>
      </c>
      <c r="D160" s="29" t="s">
        <v>375</v>
      </c>
      <c r="E160" s="28" t="s">
        <v>39</v>
      </c>
      <c r="F160" s="30">
        <v>653</v>
      </c>
      <c r="G160" s="31"/>
      <c r="H160" s="31">
        <f t="shared" si="25"/>
        <v>0</v>
      </c>
    </row>
    <row r="161" spans="1:8" ht="26.1" customHeight="1" x14ac:dyDescent="0.2">
      <c r="A161" s="28" t="s">
        <v>376</v>
      </c>
      <c r="B161" s="28" t="s">
        <v>377</v>
      </c>
      <c r="C161" s="28" t="s">
        <v>17</v>
      </c>
      <c r="D161" s="29" t="s">
        <v>378</v>
      </c>
      <c r="E161" s="28" t="s">
        <v>39</v>
      </c>
      <c r="F161" s="30">
        <v>900.04</v>
      </c>
      <c r="G161" s="31"/>
      <c r="H161" s="31">
        <f t="shared" si="25"/>
        <v>0</v>
      </c>
    </row>
    <row r="162" spans="1:8" ht="24" customHeight="1" x14ac:dyDescent="0.2">
      <c r="A162" s="24" t="s">
        <v>379</v>
      </c>
      <c r="B162" s="24"/>
      <c r="C162" s="24"/>
      <c r="D162" s="25" t="s">
        <v>380</v>
      </c>
      <c r="E162" s="25"/>
      <c r="F162" s="26"/>
      <c r="G162" s="25"/>
      <c r="H162" s="27">
        <f>SUM(H163:H165)</f>
        <v>0</v>
      </c>
    </row>
    <row r="163" spans="1:8" ht="26.1" customHeight="1" x14ac:dyDescent="0.2">
      <c r="A163" s="28" t="s">
        <v>381</v>
      </c>
      <c r="B163" s="28" t="s">
        <v>382</v>
      </c>
      <c r="C163" s="28" t="s">
        <v>17</v>
      </c>
      <c r="D163" s="29" t="s">
        <v>383</v>
      </c>
      <c r="E163" s="28" t="s">
        <v>39</v>
      </c>
      <c r="F163" s="30">
        <v>31.38</v>
      </c>
      <c r="G163" s="31"/>
      <c r="H163" s="31">
        <f t="shared" ref="H163:H165" si="26">(G163*F163)</f>
        <v>0</v>
      </c>
    </row>
    <row r="164" spans="1:8" ht="26.1" customHeight="1" x14ac:dyDescent="0.2">
      <c r="A164" s="28" t="s">
        <v>384</v>
      </c>
      <c r="B164" s="28" t="s">
        <v>385</v>
      </c>
      <c r="C164" s="28" t="s">
        <v>17</v>
      </c>
      <c r="D164" s="29" t="s">
        <v>386</v>
      </c>
      <c r="E164" s="28" t="s">
        <v>39</v>
      </c>
      <c r="F164" s="30">
        <v>627.58000000000004</v>
      </c>
      <c r="G164" s="31"/>
      <c r="H164" s="31">
        <f t="shared" si="26"/>
        <v>0</v>
      </c>
    </row>
    <row r="165" spans="1:8" ht="26.1" customHeight="1" x14ac:dyDescent="0.2">
      <c r="A165" s="28" t="s">
        <v>387</v>
      </c>
      <c r="B165" s="28" t="s">
        <v>388</v>
      </c>
      <c r="C165" s="28" t="s">
        <v>17</v>
      </c>
      <c r="D165" s="29" t="s">
        <v>389</v>
      </c>
      <c r="E165" s="28" t="s">
        <v>39</v>
      </c>
      <c r="F165" s="30">
        <v>627.58000000000004</v>
      </c>
      <c r="G165" s="31"/>
      <c r="H165" s="31">
        <f t="shared" si="26"/>
        <v>0</v>
      </c>
    </row>
    <row r="166" spans="1:8" ht="24" customHeight="1" x14ac:dyDescent="0.2">
      <c r="A166" s="24" t="s">
        <v>390</v>
      </c>
      <c r="B166" s="24"/>
      <c r="C166" s="24"/>
      <c r="D166" s="25" t="s">
        <v>391</v>
      </c>
      <c r="E166" s="25"/>
      <c r="F166" s="26"/>
      <c r="G166" s="25"/>
      <c r="H166" s="27">
        <f>H167+H171</f>
        <v>0</v>
      </c>
    </row>
    <row r="167" spans="1:8" ht="24" customHeight="1" x14ac:dyDescent="0.2">
      <c r="A167" s="24" t="s">
        <v>392</v>
      </c>
      <c r="B167" s="24"/>
      <c r="C167" s="24"/>
      <c r="D167" s="25" t="s">
        <v>393</v>
      </c>
      <c r="E167" s="25"/>
      <c r="F167" s="26"/>
      <c r="G167" s="25"/>
      <c r="H167" s="27">
        <f>SUM(H168:H170)</f>
        <v>0</v>
      </c>
    </row>
    <row r="168" spans="1:8" ht="26.1" customHeight="1" x14ac:dyDescent="0.2">
      <c r="A168" s="28" t="s">
        <v>394</v>
      </c>
      <c r="B168" s="28" t="s">
        <v>395</v>
      </c>
      <c r="C168" s="28" t="s">
        <v>17</v>
      </c>
      <c r="D168" s="29" t="s">
        <v>396</v>
      </c>
      <c r="E168" s="28" t="s">
        <v>39</v>
      </c>
      <c r="F168" s="30">
        <v>368.19</v>
      </c>
      <c r="G168" s="31"/>
      <c r="H168" s="31">
        <f t="shared" ref="H168:H170" si="27">(G168*F168)</f>
        <v>0</v>
      </c>
    </row>
    <row r="169" spans="1:8" ht="26.1" customHeight="1" x14ac:dyDescent="0.2">
      <c r="A169" s="28" t="s">
        <v>397</v>
      </c>
      <c r="B169" s="28" t="s">
        <v>398</v>
      </c>
      <c r="C169" s="28" t="s">
        <v>17</v>
      </c>
      <c r="D169" s="29" t="s">
        <v>399</v>
      </c>
      <c r="E169" s="28" t="s">
        <v>39</v>
      </c>
      <c r="F169" s="30">
        <v>368.19</v>
      </c>
      <c r="G169" s="31"/>
      <c r="H169" s="31">
        <f t="shared" si="27"/>
        <v>0</v>
      </c>
    </row>
    <row r="170" spans="1:8" ht="26.1" customHeight="1" x14ac:dyDescent="0.2">
      <c r="A170" s="28" t="s">
        <v>400</v>
      </c>
      <c r="B170" s="28" t="s">
        <v>401</v>
      </c>
      <c r="C170" s="28" t="s">
        <v>17</v>
      </c>
      <c r="D170" s="29" t="s">
        <v>402</v>
      </c>
      <c r="E170" s="28" t="s">
        <v>39</v>
      </c>
      <c r="F170" s="30">
        <v>368.19</v>
      </c>
      <c r="G170" s="31"/>
      <c r="H170" s="31">
        <f t="shared" si="27"/>
        <v>0</v>
      </c>
    </row>
    <row r="171" spans="1:8" ht="24" customHeight="1" x14ac:dyDescent="0.2">
      <c r="A171" s="24" t="s">
        <v>403</v>
      </c>
      <c r="B171" s="24"/>
      <c r="C171" s="24"/>
      <c r="D171" s="25" t="s">
        <v>404</v>
      </c>
      <c r="E171" s="25"/>
      <c r="F171" s="26"/>
      <c r="G171" s="25"/>
      <c r="H171" s="27">
        <f>SUM(H172:H174)</f>
        <v>0</v>
      </c>
    </row>
    <row r="172" spans="1:8" ht="26.1" customHeight="1" x14ac:dyDescent="0.2">
      <c r="A172" s="28" t="s">
        <v>405</v>
      </c>
      <c r="B172" s="28" t="s">
        <v>401</v>
      </c>
      <c r="C172" s="28" t="s">
        <v>17</v>
      </c>
      <c r="D172" s="29" t="s">
        <v>402</v>
      </c>
      <c r="E172" s="28" t="s">
        <v>39</v>
      </c>
      <c r="F172" s="30">
        <v>173.23</v>
      </c>
      <c r="G172" s="31"/>
      <c r="H172" s="31">
        <f t="shared" ref="H172:H174" si="28">(G172*F172)</f>
        <v>0</v>
      </c>
    </row>
    <row r="173" spans="1:8" ht="26.1" customHeight="1" x14ac:dyDescent="0.2">
      <c r="A173" s="28" t="s">
        <v>406</v>
      </c>
      <c r="B173" s="28" t="s">
        <v>395</v>
      </c>
      <c r="C173" s="28" t="s">
        <v>17</v>
      </c>
      <c r="D173" s="29" t="s">
        <v>396</v>
      </c>
      <c r="E173" s="28" t="s">
        <v>39</v>
      </c>
      <c r="F173" s="30">
        <v>25.26</v>
      </c>
      <c r="G173" s="31"/>
      <c r="H173" s="31">
        <f t="shared" si="28"/>
        <v>0</v>
      </c>
    </row>
    <row r="174" spans="1:8" ht="26.1" customHeight="1" x14ac:dyDescent="0.2">
      <c r="A174" s="28" t="s">
        <v>407</v>
      </c>
      <c r="B174" s="28" t="s">
        <v>408</v>
      </c>
      <c r="C174" s="28" t="s">
        <v>17</v>
      </c>
      <c r="D174" s="29" t="s">
        <v>409</v>
      </c>
      <c r="E174" s="28" t="s">
        <v>39</v>
      </c>
      <c r="F174" s="30">
        <v>25.26</v>
      </c>
      <c r="G174" s="31"/>
      <c r="H174" s="31">
        <f t="shared" si="28"/>
        <v>0</v>
      </c>
    </row>
    <row r="175" spans="1:8" ht="24" customHeight="1" x14ac:dyDescent="0.2">
      <c r="A175" s="24" t="s">
        <v>410</v>
      </c>
      <c r="B175" s="24"/>
      <c r="C175" s="24"/>
      <c r="D175" s="25" t="s">
        <v>411</v>
      </c>
      <c r="E175" s="25"/>
      <c r="F175" s="26"/>
      <c r="G175" s="25"/>
      <c r="H175" s="27">
        <f>SUM(H176:H177)</f>
        <v>0</v>
      </c>
    </row>
    <row r="176" spans="1:8" ht="26.1" customHeight="1" x14ac:dyDescent="0.2">
      <c r="A176" s="28" t="s">
        <v>412</v>
      </c>
      <c r="B176" s="28" t="s">
        <v>413</v>
      </c>
      <c r="C176" s="28" t="s">
        <v>31</v>
      </c>
      <c r="D176" s="29" t="s">
        <v>414</v>
      </c>
      <c r="E176" s="28" t="s">
        <v>39</v>
      </c>
      <c r="F176" s="30">
        <v>102.25</v>
      </c>
      <c r="G176" s="31"/>
      <c r="H176" s="31">
        <f t="shared" ref="H176:H177" si="29">(G176*F176)</f>
        <v>0</v>
      </c>
    </row>
    <row r="177" spans="1:9" ht="26.1" customHeight="1" x14ac:dyDescent="0.2">
      <c r="A177" s="28" t="s">
        <v>415</v>
      </c>
      <c r="B177" s="28" t="s">
        <v>416</v>
      </c>
      <c r="C177" s="28" t="s">
        <v>31</v>
      </c>
      <c r="D177" s="29" t="s">
        <v>417</v>
      </c>
      <c r="E177" s="28" t="s">
        <v>39</v>
      </c>
      <c r="F177" s="30">
        <v>102.25</v>
      </c>
      <c r="G177" s="31"/>
      <c r="H177" s="31">
        <f t="shared" si="29"/>
        <v>0</v>
      </c>
    </row>
    <row r="178" spans="1:9" ht="24" customHeight="1" x14ac:dyDescent="0.2">
      <c r="A178" s="24" t="s">
        <v>418</v>
      </c>
      <c r="B178" s="24"/>
      <c r="C178" s="24"/>
      <c r="D178" s="25" t="s">
        <v>419</v>
      </c>
      <c r="E178" s="25"/>
      <c r="F178" s="26"/>
      <c r="G178" s="25"/>
      <c r="H178" s="27">
        <f>SUM(H179)</f>
        <v>0</v>
      </c>
    </row>
    <row r="179" spans="1:9" ht="26.1" customHeight="1" x14ac:dyDescent="0.2">
      <c r="A179" s="28" t="s">
        <v>420</v>
      </c>
      <c r="B179" s="28" t="s">
        <v>421</v>
      </c>
      <c r="C179" s="28" t="s">
        <v>31</v>
      </c>
      <c r="D179" s="29" t="s">
        <v>422</v>
      </c>
      <c r="E179" s="28" t="s">
        <v>39</v>
      </c>
      <c r="F179" s="30">
        <v>41.22</v>
      </c>
      <c r="G179" s="31"/>
      <c r="H179" s="31">
        <f>(G179*F179)</f>
        <v>0</v>
      </c>
    </row>
    <row r="180" spans="1:9" ht="24" customHeight="1" x14ac:dyDescent="0.2">
      <c r="A180" s="24" t="s">
        <v>423</v>
      </c>
      <c r="B180" s="24"/>
      <c r="C180" s="24"/>
      <c r="D180" s="25" t="s">
        <v>424</v>
      </c>
      <c r="E180" s="25"/>
      <c r="F180" s="26"/>
      <c r="G180" s="25"/>
      <c r="H180" s="27">
        <f>SUM(H181:H193)</f>
        <v>0</v>
      </c>
    </row>
    <row r="181" spans="1:9" ht="65.099999999999994" customHeight="1" x14ac:dyDescent="0.2">
      <c r="A181" s="28" t="s">
        <v>425</v>
      </c>
      <c r="B181" s="28" t="s">
        <v>426</v>
      </c>
      <c r="C181" s="28" t="s">
        <v>31</v>
      </c>
      <c r="D181" s="29" t="s">
        <v>427</v>
      </c>
      <c r="E181" s="28" t="s">
        <v>59</v>
      </c>
      <c r="F181" s="30">
        <v>7</v>
      </c>
      <c r="G181" s="31"/>
      <c r="H181" s="31">
        <f t="shared" ref="H181:H193" si="30">(G181*F181)</f>
        <v>0</v>
      </c>
      <c r="I181" s="18"/>
    </row>
    <row r="182" spans="1:9" ht="78" customHeight="1" x14ac:dyDescent="0.2">
      <c r="A182" s="28" t="s">
        <v>428</v>
      </c>
      <c r="B182" s="28" t="s">
        <v>429</v>
      </c>
      <c r="C182" s="28" t="s">
        <v>31</v>
      </c>
      <c r="D182" s="29" t="s">
        <v>430</v>
      </c>
      <c r="E182" s="28" t="s">
        <v>59</v>
      </c>
      <c r="F182" s="30">
        <v>2</v>
      </c>
      <c r="G182" s="31"/>
      <c r="H182" s="31">
        <f t="shared" si="30"/>
        <v>0</v>
      </c>
      <c r="I182" s="18"/>
    </row>
    <row r="183" spans="1:9" ht="65.099999999999994" customHeight="1" x14ac:dyDescent="0.2">
      <c r="A183" s="28" t="s">
        <v>431</v>
      </c>
      <c r="B183" s="28" t="s">
        <v>432</v>
      </c>
      <c r="C183" s="28" t="s">
        <v>31</v>
      </c>
      <c r="D183" s="29" t="s">
        <v>433</v>
      </c>
      <c r="E183" s="28" t="s">
        <v>59</v>
      </c>
      <c r="F183" s="30">
        <v>12</v>
      </c>
      <c r="G183" s="31"/>
      <c r="H183" s="31">
        <f t="shared" si="30"/>
        <v>0</v>
      </c>
      <c r="I183" s="18"/>
    </row>
    <row r="184" spans="1:9" ht="26.1" customHeight="1" x14ac:dyDescent="0.2">
      <c r="A184" s="28" t="s">
        <v>434</v>
      </c>
      <c r="B184" s="28" t="s">
        <v>435</v>
      </c>
      <c r="C184" s="28" t="s">
        <v>31</v>
      </c>
      <c r="D184" s="29" t="s">
        <v>436</v>
      </c>
      <c r="E184" s="28" t="s">
        <v>39</v>
      </c>
      <c r="F184" s="30">
        <v>12.83</v>
      </c>
      <c r="G184" s="31"/>
      <c r="H184" s="31">
        <f t="shared" si="30"/>
        <v>0</v>
      </c>
      <c r="I184" s="18"/>
    </row>
    <row r="185" spans="1:9" ht="26.1" customHeight="1" x14ac:dyDescent="0.2">
      <c r="A185" s="28" t="s">
        <v>437</v>
      </c>
      <c r="B185" s="28" t="s">
        <v>438</v>
      </c>
      <c r="C185" s="28" t="s">
        <v>31</v>
      </c>
      <c r="D185" s="29" t="s">
        <v>439</v>
      </c>
      <c r="E185" s="28" t="s">
        <v>39</v>
      </c>
      <c r="F185" s="30">
        <v>2</v>
      </c>
      <c r="G185" s="31"/>
      <c r="H185" s="31">
        <f t="shared" si="30"/>
        <v>0</v>
      </c>
      <c r="I185" s="18"/>
    </row>
    <row r="186" spans="1:9" ht="51.95" customHeight="1" x14ac:dyDescent="0.2">
      <c r="A186" s="28" t="s">
        <v>440</v>
      </c>
      <c r="B186" s="28" t="s">
        <v>441</v>
      </c>
      <c r="C186" s="28" t="s">
        <v>31</v>
      </c>
      <c r="D186" s="29" t="s">
        <v>442</v>
      </c>
      <c r="E186" s="28" t="s">
        <v>39</v>
      </c>
      <c r="F186" s="30">
        <v>2.13</v>
      </c>
      <c r="G186" s="31"/>
      <c r="H186" s="31">
        <f t="shared" si="30"/>
        <v>0</v>
      </c>
      <c r="I186" s="18"/>
    </row>
    <row r="187" spans="1:9" ht="39" customHeight="1" x14ac:dyDescent="0.2">
      <c r="A187" s="28" t="s">
        <v>443</v>
      </c>
      <c r="B187" s="28" t="s">
        <v>444</v>
      </c>
      <c r="C187" s="28" t="s">
        <v>31</v>
      </c>
      <c r="D187" s="29" t="s">
        <v>445</v>
      </c>
      <c r="E187" s="28" t="s">
        <v>59</v>
      </c>
      <c r="F187" s="30">
        <v>1</v>
      </c>
      <c r="G187" s="31"/>
      <c r="H187" s="31">
        <f t="shared" si="30"/>
        <v>0</v>
      </c>
      <c r="I187" s="18"/>
    </row>
    <row r="188" spans="1:9" ht="65.099999999999994" customHeight="1" x14ac:dyDescent="0.2">
      <c r="A188" s="28" t="s">
        <v>446</v>
      </c>
      <c r="B188" s="28" t="s">
        <v>447</v>
      </c>
      <c r="C188" s="28" t="s">
        <v>31</v>
      </c>
      <c r="D188" s="29" t="s">
        <v>448</v>
      </c>
      <c r="E188" s="28" t="s">
        <v>59</v>
      </c>
      <c r="F188" s="30">
        <v>2</v>
      </c>
      <c r="G188" s="31"/>
      <c r="H188" s="31">
        <f t="shared" si="30"/>
        <v>0</v>
      </c>
      <c r="I188" s="18"/>
    </row>
    <row r="189" spans="1:9" ht="26.1" customHeight="1" x14ac:dyDescent="0.2">
      <c r="A189" s="28" t="s">
        <v>449</v>
      </c>
      <c r="B189" s="28" t="s">
        <v>450</v>
      </c>
      <c r="C189" s="28" t="s">
        <v>31</v>
      </c>
      <c r="D189" s="29" t="s">
        <v>451</v>
      </c>
      <c r="E189" s="28" t="s">
        <v>43</v>
      </c>
      <c r="F189" s="30">
        <v>23.66</v>
      </c>
      <c r="G189" s="31"/>
      <c r="H189" s="31">
        <f t="shared" si="30"/>
        <v>0</v>
      </c>
      <c r="I189" s="18"/>
    </row>
    <row r="190" spans="1:9" ht="24" customHeight="1" x14ac:dyDescent="0.2">
      <c r="A190" s="28" t="s">
        <v>452</v>
      </c>
      <c r="B190" s="28" t="s">
        <v>453</v>
      </c>
      <c r="C190" s="28" t="s">
        <v>31</v>
      </c>
      <c r="D190" s="29" t="s">
        <v>454</v>
      </c>
      <c r="E190" s="28" t="s">
        <v>43</v>
      </c>
      <c r="F190" s="30">
        <v>2</v>
      </c>
      <c r="G190" s="31"/>
      <c r="H190" s="31">
        <f t="shared" si="30"/>
        <v>0</v>
      </c>
      <c r="I190" s="18"/>
    </row>
    <row r="191" spans="1:9" ht="24" customHeight="1" x14ac:dyDescent="0.2">
      <c r="A191" s="28" t="s">
        <v>455</v>
      </c>
      <c r="B191" s="28" t="s">
        <v>456</v>
      </c>
      <c r="C191" s="28" t="s">
        <v>31</v>
      </c>
      <c r="D191" s="29" t="s">
        <v>457</v>
      </c>
      <c r="E191" s="28" t="s">
        <v>39</v>
      </c>
      <c r="F191" s="30">
        <v>23.53</v>
      </c>
      <c r="G191" s="31"/>
      <c r="H191" s="31">
        <f t="shared" si="30"/>
        <v>0</v>
      </c>
      <c r="I191" s="18"/>
    </row>
    <row r="192" spans="1:9" ht="39" customHeight="1" x14ac:dyDescent="0.2">
      <c r="A192" s="28" t="s">
        <v>458</v>
      </c>
      <c r="B192" s="28" t="s">
        <v>459</v>
      </c>
      <c r="C192" s="28" t="s">
        <v>31</v>
      </c>
      <c r="D192" s="29" t="s">
        <v>460</v>
      </c>
      <c r="E192" s="28" t="s">
        <v>39</v>
      </c>
      <c r="F192" s="30">
        <v>2.08</v>
      </c>
      <c r="G192" s="31"/>
      <c r="H192" s="31">
        <f t="shared" si="30"/>
        <v>0</v>
      </c>
      <c r="I192" s="18"/>
    </row>
    <row r="193" spans="1:9" ht="26.1" customHeight="1" x14ac:dyDescent="0.2">
      <c r="A193" s="28" t="s">
        <v>461</v>
      </c>
      <c r="B193" s="28" t="s">
        <v>462</v>
      </c>
      <c r="C193" s="28" t="s">
        <v>31</v>
      </c>
      <c r="D193" s="29" t="s">
        <v>463</v>
      </c>
      <c r="E193" s="28" t="s">
        <v>59</v>
      </c>
      <c r="F193" s="30">
        <v>1</v>
      </c>
      <c r="G193" s="31"/>
      <c r="H193" s="31">
        <f t="shared" si="30"/>
        <v>0</v>
      </c>
      <c r="I193" s="18"/>
    </row>
    <row r="194" spans="1:9" ht="24" customHeight="1" x14ac:dyDescent="0.2">
      <c r="A194" s="24" t="s">
        <v>464</v>
      </c>
      <c r="B194" s="24"/>
      <c r="C194" s="24"/>
      <c r="D194" s="25" t="s">
        <v>465</v>
      </c>
      <c r="E194" s="25"/>
      <c r="F194" s="26"/>
      <c r="G194" s="25"/>
      <c r="H194" s="27">
        <f>SUM(H195:H206)</f>
        <v>0</v>
      </c>
      <c r="I194" s="18"/>
    </row>
    <row r="195" spans="1:9" ht="39" customHeight="1" x14ac:dyDescent="0.2">
      <c r="A195" s="28" t="s">
        <v>466</v>
      </c>
      <c r="B195" s="28" t="s">
        <v>467</v>
      </c>
      <c r="C195" s="28" t="s">
        <v>31</v>
      </c>
      <c r="D195" s="29" t="s">
        <v>468</v>
      </c>
      <c r="E195" s="28" t="s">
        <v>59</v>
      </c>
      <c r="F195" s="30">
        <v>12</v>
      </c>
      <c r="G195" s="31"/>
      <c r="H195" s="31">
        <f t="shared" ref="H195:H206" si="31">(G195*F195)</f>
        <v>0</v>
      </c>
      <c r="I195" s="18"/>
    </row>
    <row r="196" spans="1:9" ht="51.95" customHeight="1" x14ac:dyDescent="0.2">
      <c r="A196" s="28" t="s">
        <v>469</v>
      </c>
      <c r="B196" s="28" t="s">
        <v>470</v>
      </c>
      <c r="C196" s="28" t="s">
        <v>31</v>
      </c>
      <c r="D196" s="29" t="s">
        <v>471</v>
      </c>
      <c r="E196" s="28" t="s">
        <v>59</v>
      </c>
      <c r="F196" s="30">
        <v>22</v>
      </c>
      <c r="G196" s="31"/>
      <c r="H196" s="31">
        <f t="shared" si="31"/>
        <v>0</v>
      </c>
      <c r="I196" s="18"/>
    </row>
    <row r="197" spans="1:9" ht="51.95" customHeight="1" x14ac:dyDescent="0.2">
      <c r="A197" s="28" t="s">
        <v>472</v>
      </c>
      <c r="B197" s="28" t="s">
        <v>473</v>
      </c>
      <c r="C197" s="28" t="s">
        <v>31</v>
      </c>
      <c r="D197" s="29" t="s">
        <v>474</v>
      </c>
      <c r="E197" s="28" t="s">
        <v>59</v>
      </c>
      <c r="F197" s="30">
        <v>1</v>
      </c>
      <c r="G197" s="31"/>
      <c r="H197" s="31">
        <f t="shared" si="31"/>
        <v>0</v>
      </c>
      <c r="I197" s="18"/>
    </row>
    <row r="198" spans="1:9" ht="51.95" customHeight="1" x14ac:dyDescent="0.2">
      <c r="A198" s="28" t="s">
        <v>475</v>
      </c>
      <c r="B198" s="28" t="s">
        <v>476</v>
      </c>
      <c r="C198" s="28" t="s">
        <v>31</v>
      </c>
      <c r="D198" s="29" t="s">
        <v>477</v>
      </c>
      <c r="E198" s="28" t="s">
        <v>39</v>
      </c>
      <c r="F198" s="30">
        <v>4.1900000000000004</v>
      </c>
      <c r="G198" s="31"/>
      <c r="H198" s="31">
        <f t="shared" si="31"/>
        <v>0</v>
      </c>
      <c r="I198" s="18"/>
    </row>
    <row r="199" spans="1:9" ht="51.95" customHeight="1" x14ac:dyDescent="0.2">
      <c r="A199" s="28" t="s">
        <v>478</v>
      </c>
      <c r="B199" s="28" t="s">
        <v>479</v>
      </c>
      <c r="C199" s="28" t="s">
        <v>31</v>
      </c>
      <c r="D199" s="29" t="s">
        <v>480</v>
      </c>
      <c r="E199" s="28" t="s">
        <v>39</v>
      </c>
      <c r="F199" s="30">
        <v>1.38</v>
      </c>
      <c r="G199" s="31"/>
      <c r="H199" s="31">
        <f t="shared" si="31"/>
        <v>0</v>
      </c>
      <c r="I199" s="18"/>
    </row>
    <row r="200" spans="1:9" ht="26.1" customHeight="1" x14ac:dyDescent="0.2">
      <c r="A200" s="28" t="s">
        <v>481</v>
      </c>
      <c r="B200" s="28" t="s">
        <v>482</v>
      </c>
      <c r="C200" s="28" t="s">
        <v>31</v>
      </c>
      <c r="D200" s="29" t="s">
        <v>483</v>
      </c>
      <c r="E200" s="28" t="s">
        <v>43</v>
      </c>
      <c r="F200" s="30">
        <v>7.2</v>
      </c>
      <c r="G200" s="31"/>
      <c r="H200" s="31">
        <f t="shared" si="31"/>
        <v>0</v>
      </c>
      <c r="I200" s="18"/>
    </row>
    <row r="201" spans="1:9" ht="51.95" customHeight="1" x14ac:dyDescent="0.2">
      <c r="A201" s="28" t="s">
        <v>484</v>
      </c>
      <c r="B201" s="28" t="s">
        <v>485</v>
      </c>
      <c r="C201" s="28" t="s">
        <v>31</v>
      </c>
      <c r="D201" s="29" t="s">
        <v>486</v>
      </c>
      <c r="E201" s="28" t="s">
        <v>59</v>
      </c>
      <c r="F201" s="30">
        <v>2</v>
      </c>
      <c r="G201" s="31"/>
      <c r="H201" s="31">
        <f t="shared" si="31"/>
        <v>0</v>
      </c>
      <c r="I201" s="18"/>
    </row>
    <row r="202" spans="1:9" ht="65.099999999999994" customHeight="1" x14ac:dyDescent="0.2">
      <c r="A202" s="28" t="s">
        <v>487</v>
      </c>
      <c r="B202" s="28" t="s">
        <v>488</v>
      </c>
      <c r="C202" s="28" t="s">
        <v>31</v>
      </c>
      <c r="D202" s="29" t="s">
        <v>489</v>
      </c>
      <c r="E202" s="28" t="s">
        <v>59</v>
      </c>
      <c r="F202" s="30">
        <v>1</v>
      </c>
      <c r="G202" s="31"/>
      <c r="H202" s="31">
        <f t="shared" si="31"/>
        <v>0</v>
      </c>
      <c r="I202" s="18"/>
    </row>
    <row r="203" spans="1:9" ht="39" customHeight="1" x14ac:dyDescent="0.2">
      <c r="A203" s="28" t="s">
        <v>490</v>
      </c>
      <c r="B203" s="28" t="s">
        <v>491</v>
      </c>
      <c r="C203" s="28" t="s">
        <v>17</v>
      </c>
      <c r="D203" s="29" t="s">
        <v>492</v>
      </c>
      <c r="E203" s="28" t="s">
        <v>39</v>
      </c>
      <c r="F203" s="30">
        <v>6.65</v>
      </c>
      <c r="G203" s="31"/>
      <c r="H203" s="31">
        <f t="shared" si="31"/>
        <v>0</v>
      </c>
      <c r="I203" s="18"/>
    </row>
    <row r="204" spans="1:9" ht="26.1" customHeight="1" x14ac:dyDescent="0.2">
      <c r="A204" s="28" t="s">
        <v>493</v>
      </c>
      <c r="B204" s="28" t="s">
        <v>494</v>
      </c>
      <c r="C204" s="28" t="s">
        <v>17</v>
      </c>
      <c r="D204" s="29" t="s">
        <v>495</v>
      </c>
      <c r="E204" s="28" t="s">
        <v>43</v>
      </c>
      <c r="F204" s="30">
        <v>187</v>
      </c>
      <c r="G204" s="31"/>
      <c r="H204" s="31">
        <f t="shared" si="31"/>
        <v>0</v>
      </c>
      <c r="I204" s="18"/>
    </row>
    <row r="205" spans="1:9" ht="51.95" customHeight="1" x14ac:dyDescent="0.2">
      <c r="A205" s="28" t="s">
        <v>496</v>
      </c>
      <c r="B205" s="28" t="s">
        <v>497</v>
      </c>
      <c r="C205" s="28" t="s">
        <v>31</v>
      </c>
      <c r="D205" s="29" t="s">
        <v>498</v>
      </c>
      <c r="E205" s="28" t="s">
        <v>59</v>
      </c>
      <c r="F205" s="30">
        <v>2</v>
      </c>
      <c r="G205" s="31"/>
      <c r="H205" s="31">
        <f t="shared" si="31"/>
        <v>0</v>
      </c>
      <c r="I205" s="18"/>
    </row>
    <row r="206" spans="1:9" ht="26.1" customHeight="1" x14ac:dyDescent="0.2">
      <c r="A206" s="28" t="s">
        <v>499</v>
      </c>
      <c r="B206" s="28" t="s">
        <v>271</v>
      </c>
      <c r="C206" s="28" t="s">
        <v>31</v>
      </c>
      <c r="D206" s="29" t="s">
        <v>272</v>
      </c>
      <c r="E206" s="28" t="s">
        <v>39</v>
      </c>
      <c r="F206" s="30">
        <v>1.38</v>
      </c>
      <c r="G206" s="31"/>
      <c r="H206" s="31">
        <f t="shared" si="31"/>
        <v>0</v>
      </c>
      <c r="I206" s="18"/>
    </row>
    <row r="207" spans="1:9" ht="24" customHeight="1" x14ac:dyDescent="0.2">
      <c r="A207" s="24" t="s">
        <v>500</v>
      </c>
      <c r="B207" s="24"/>
      <c r="C207" s="24"/>
      <c r="D207" s="25" t="s">
        <v>501</v>
      </c>
      <c r="E207" s="25"/>
      <c r="F207" s="26"/>
      <c r="G207" s="25"/>
      <c r="H207" s="27">
        <f>H208+H276+H301+H315+H366+H384+H414</f>
        <v>0</v>
      </c>
    </row>
    <row r="208" spans="1:9" ht="24" customHeight="1" x14ac:dyDescent="0.2">
      <c r="A208" s="24" t="s">
        <v>502</v>
      </c>
      <c r="B208" s="24"/>
      <c r="C208" s="24"/>
      <c r="D208" s="25" t="s">
        <v>503</v>
      </c>
      <c r="E208" s="25"/>
      <c r="F208" s="26"/>
      <c r="G208" s="25"/>
      <c r="H208" s="27">
        <f>H209+H229+H239+H246+H260+H267</f>
        <v>0</v>
      </c>
    </row>
    <row r="209" spans="1:8" ht="24" customHeight="1" x14ac:dyDescent="0.2">
      <c r="A209" s="24" t="s">
        <v>504</v>
      </c>
      <c r="B209" s="24"/>
      <c r="C209" s="24"/>
      <c r="D209" s="25" t="s">
        <v>505</v>
      </c>
      <c r="E209" s="25"/>
      <c r="F209" s="26"/>
      <c r="G209" s="25"/>
      <c r="H209" s="27">
        <f>SUM(H210:H228)</f>
        <v>0</v>
      </c>
    </row>
    <row r="210" spans="1:8" ht="39" customHeight="1" x14ac:dyDescent="0.2">
      <c r="A210" s="28" t="s">
        <v>506</v>
      </c>
      <c r="B210" s="28" t="s">
        <v>507</v>
      </c>
      <c r="C210" s="28" t="s">
        <v>17</v>
      </c>
      <c r="D210" s="29" t="s">
        <v>508</v>
      </c>
      <c r="E210" s="28" t="s">
        <v>43</v>
      </c>
      <c r="F210" s="30">
        <v>1200</v>
      </c>
      <c r="G210" s="31"/>
      <c r="H210" s="31">
        <f t="shared" ref="H210:H228" si="32">(G210*F210)</f>
        <v>0</v>
      </c>
    </row>
    <row r="211" spans="1:8" ht="26.1" customHeight="1" x14ac:dyDescent="0.2">
      <c r="A211" s="28" t="s">
        <v>509</v>
      </c>
      <c r="B211" s="28" t="s">
        <v>510</v>
      </c>
      <c r="C211" s="28" t="s">
        <v>31</v>
      </c>
      <c r="D211" s="29" t="s">
        <v>511</v>
      </c>
      <c r="E211" s="28" t="s">
        <v>59</v>
      </c>
      <c r="F211" s="30">
        <v>36</v>
      </c>
      <c r="G211" s="31"/>
      <c r="H211" s="31">
        <f t="shared" si="32"/>
        <v>0</v>
      </c>
    </row>
    <row r="212" spans="1:8" ht="39" customHeight="1" x14ac:dyDescent="0.2">
      <c r="A212" s="28" t="s">
        <v>512</v>
      </c>
      <c r="B212" s="28" t="s">
        <v>513</v>
      </c>
      <c r="C212" s="28" t="s">
        <v>17</v>
      </c>
      <c r="D212" s="29" t="s">
        <v>514</v>
      </c>
      <c r="E212" s="28" t="s">
        <v>515</v>
      </c>
      <c r="F212" s="30">
        <v>11</v>
      </c>
      <c r="G212" s="31"/>
      <c r="H212" s="31">
        <f t="shared" si="32"/>
        <v>0</v>
      </c>
    </row>
    <row r="213" spans="1:8" ht="39" customHeight="1" x14ac:dyDescent="0.2">
      <c r="A213" s="28" t="s">
        <v>516</v>
      </c>
      <c r="B213" s="28" t="s">
        <v>517</v>
      </c>
      <c r="C213" s="28" t="s">
        <v>17</v>
      </c>
      <c r="D213" s="29" t="s">
        <v>518</v>
      </c>
      <c r="E213" s="28" t="s">
        <v>515</v>
      </c>
      <c r="F213" s="30">
        <v>17</v>
      </c>
      <c r="G213" s="31"/>
      <c r="H213" s="31">
        <f t="shared" si="32"/>
        <v>0</v>
      </c>
    </row>
    <row r="214" spans="1:8" ht="39" customHeight="1" x14ac:dyDescent="0.2">
      <c r="A214" s="28" t="s">
        <v>519</v>
      </c>
      <c r="B214" s="28" t="s">
        <v>520</v>
      </c>
      <c r="C214" s="28" t="s">
        <v>17</v>
      </c>
      <c r="D214" s="29" t="s">
        <v>521</v>
      </c>
      <c r="E214" s="28" t="s">
        <v>515</v>
      </c>
      <c r="F214" s="30">
        <v>1</v>
      </c>
      <c r="G214" s="31"/>
      <c r="H214" s="31">
        <f t="shared" si="32"/>
        <v>0</v>
      </c>
    </row>
    <row r="215" spans="1:8" ht="39" customHeight="1" x14ac:dyDescent="0.2">
      <c r="A215" s="28" t="s">
        <v>522</v>
      </c>
      <c r="B215" s="28" t="s">
        <v>523</v>
      </c>
      <c r="C215" s="28" t="s">
        <v>17</v>
      </c>
      <c r="D215" s="29" t="s">
        <v>524</v>
      </c>
      <c r="E215" s="28" t="s">
        <v>515</v>
      </c>
      <c r="F215" s="30">
        <v>64</v>
      </c>
      <c r="G215" s="31"/>
      <c r="H215" s="31">
        <f t="shared" si="32"/>
        <v>0</v>
      </c>
    </row>
    <row r="216" spans="1:8" ht="39" customHeight="1" x14ac:dyDescent="0.2">
      <c r="A216" s="28" t="s">
        <v>525</v>
      </c>
      <c r="B216" s="28" t="s">
        <v>526</v>
      </c>
      <c r="C216" s="28" t="s">
        <v>17</v>
      </c>
      <c r="D216" s="29" t="s">
        <v>527</v>
      </c>
      <c r="E216" s="28" t="s">
        <v>515</v>
      </c>
      <c r="F216" s="30">
        <v>76</v>
      </c>
      <c r="G216" s="31"/>
      <c r="H216" s="31">
        <f t="shared" si="32"/>
        <v>0</v>
      </c>
    </row>
    <row r="217" spans="1:8" ht="26.1" customHeight="1" x14ac:dyDescent="0.2">
      <c r="A217" s="28" t="s">
        <v>528</v>
      </c>
      <c r="B217" s="28" t="s">
        <v>529</v>
      </c>
      <c r="C217" s="28" t="s">
        <v>31</v>
      </c>
      <c r="D217" s="29" t="s">
        <v>530</v>
      </c>
      <c r="E217" s="28" t="s">
        <v>59</v>
      </c>
      <c r="F217" s="30">
        <v>26</v>
      </c>
      <c r="G217" s="31"/>
      <c r="H217" s="31">
        <f t="shared" si="32"/>
        <v>0</v>
      </c>
    </row>
    <row r="218" spans="1:8" ht="26.1" customHeight="1" x14ac:dyDescent="0.2">
      <c r="A218" s="28" t="s">
        <v>531</v>
      </c>
      <c r="B218" s="28" t="s">
        <v>532</v>
      </c>
      <c r="C218" s="28" t="s">
        <v>31</v>
      </c>
      <c r="D218" s="29" t="s">
        <v>533</v>
      </c>
      <c r="E218" s="28" t="s">
        <v>59</v>
      </c>
      <c r="F218" s="30">
        <v>16</v>
      </c>
      <c r="G218" s="31"/>
      <c r="H218" s="31">
        <f t="shared" si="32"/>
        <v>0</v>
      </c>
    </row>
    <row r="219" spans="1:8" ht="26.1" customHeight="1" x14ac:dyDescent="0.2">
      <c r="A219" s="28" t="s">
        <v>534</v>
      </c>
      <c r="B219" s="28" t="s">
        <v>535</v>
      </c>
      <c r="C219" s="28" t="s">
        <v>17</v>
      </c>
      <c r="D219" s="29" t="s">
        <v>536</v>
      </c>
      <c r="E219" s="28" t="s">
        <v>515</v>
      </c>
      <c r="F219" s="30">
        <v>14</v>
      </c>
      <c r="G219" s="31"/>
      <c r="H219" s="31">
        <f t="shared" si="32"/>
        <v>0</v>
      </c>
    </row>
    <row r="220" spans="1:8" ht="39" customHeight="1" x14ac:dyDescent="0.2">
      <c r="A220" s="28" t="s">
        <v>537</v>
      </c>
      <c r="B220" s="28" t="s">
        <v>538</v>
      </c>
      <c r="C220" s="28" t="s">
        <v>17</v>
      </c>
      <c r="D220" s="29" t="s">
        <v>539</v>
      </c>
      <c r="E220" s="28" t="s">
        <v>515</v>
      </c>
      <c r="F220" s="30">
        <v>22</v>
      </c>
      <c r="G220" s="31"/>
      <c r="H220" s="31">
        <f t="shared" si="32"/>
        <v>0</v>
      </c>
    </row>
    <row r="221" spans="1:8" ht="26.1" customHeight="1" x14ac:dyDescent="0.2">
      <c r="A221" s="28" t="s">
        <v>540</v>
      </c>
      <c r="B221" s="28" t="s">
        <v>541</v>
      </c>
      <c r="C221" s="28" t="s">
        <v>31</v>
      </c>
      <c r="D221" s="29" t="s">
        <v>542</v>
      </c>
      <c r="E221" s="28" t="s">
        <v>43</v>
      </c>
      <c r="F221" s="30">
        <v>2780</v>
      </c>
      <c r="G221" s="31"/>
      <c r="H221" s="31">
        <f t="shared" si="32"/>
        <v>0</v>
      </c>
    </row>
    <row r="222" spans="1:8" ht="39" customHeight="1" x14ac:dyDescent="0.2">
      <c r="A222" s="28" t="s">
        <v>543</v>
      </c>
      <c r="B222" s="28" t="s">
        <v>544</v>
      </c>
      <c r="C222" s="28" t="s">
        <v>17</v>
      </c>
      <c r="D222" s="29" t="s">
        <v>545</v>
      </c>
      <c r="E222" s="28" t="s">
        <v>515</v>
      </c>
      <c r="F222" s="30">
        <v>2</v>
      </c>
      <c r="G222" s="31"/>
      <c r="H222" s="31">
        <f t="shared" si="32"/>
        <v>0</v>
      </c>
    </row>
    <row r="223" spans="1:8" ht="39" customHeight="1" x14ac:dyDescent="0.2">
      <c r="A223" s="28" t="s">
        <v>546</v>
      </c>
      <c r="B223" s="28" t="s">
        <v>547</v>
      </c>
      <c r="C223" s="28" t="s">
        <v>17</v>
      </c>
      <c r="D223" s="29" t="s">
        <v>548</v>
      </c>
      <c r="E223" s="28" t="s">
        <v>515</v>
      </c>
      <c r="F223" s="30">
        <v>2</v>
      </c>
      <c r="G223" s="31"/>
      <c r="H223" s="31">
        <f t="shared" si="32"/>
        <v>0</v>
      </c>
    </row>
    <row r="224" spans="1:8" ht="39" customHeight="1" x14ac:dyDescent="0.2">
      <c r="A224" s="28" t="s">
        <v>549</v>
      </c>
      <c r="B224" s="28" t="s">
        <v>550</v>
      </c>
      <c r="C224" s="28" t="s">
        <v>17</v>
      </c>
      <c r="D224" s="29" t="s">
        <v>551</v>
      </c>
      <c r="E224" s="28" t="s">
        <v>515</v>
      </c>
      <c r="F224" s="30">
        <v>2</v>
      </c>
      <c r="G224" s="31"/>
      <c r="H224" s="31">
        <f t="shared" si="32"/>
        <v>0</v>
      </c>
    </row>
    <row r="225" spans="1:8" ht="39" customHeight="1" x14ac:dyDescent="0.2">
      <c r="A225" s="28" t="s">
        <v>552</v>
      </c>
      <c r="B225" s="28" t="s">
        <v>553</v>
      </c>
      <c r="C225" s="28" t="s">
        <v>17</v>
      </c>
      <c r="D225" s="29" t="s">
        <v>554</v>
      </c>
      <c r="E225" s="28" t="s">
        <v>43</v>
      </c>
      <c r="F225" s="30">
        <v>22</v>
      </c>
      <c r="G225" s="31"/>
      <c r="H225" s="31">
        <f t="shared" si="32"/>
        <v>0</v>
      </c>
    </row>
    <row r="226" spans="1:8" ht="26.1" customHeight="1" x14ac:dyDescent="0.2">
      <c r="A226" s="28" t="s">
        <v>555</v>
      </c>
      <c r="B226" s="28" t="s">
        <v>556</v>
      </c>
      <c r="C226" s="28" t="s">
        <v>31</v>
      </c>
      <c r="D226" s="29" t="s">
        <v>557</v>
      </c>
      <c r="E226" s="28" t="s">
        <v>59</v>
      </c>
      <c r="F226" s="30">
        <v>67</v>
      </c>
      <c r="G226" s="31"/>
      <c r="H226" s="31">
        <f t="shared" si="32"/>
        <v>0</v>
      </c>
    </row>
    <row r="227" spans="1:8" ht="26.1" customHeight="1" x14ac:dyDescent="0.2">
      <c r="A227" s="28" t="s">
        <v>558</v>
      </c>
      <c r="B227" s="28" t="s">
        <v>559</v>
      </c>
      <c r="C227" s="28" t="s">
        <v>31</v>
      </c>
      <c r="D227" s="29" t="s">
        <v>560</v>
      </c>
      <c r="E227" s="28" t="s">
        <v>59</v>
      </c>
      <c r="F227" s="30">
        <v>2</v>
      </c>
      <c r="G227" s="31"/>
      <c r="H227" s="31">
        <f t="shared" si="32"/>
        <v>0</v>
      </c>
    </row>
    <row r="228" spans="1:8" ht="26.1" customHeight="1" x14ac:dyDescent="0.2">
      <c r="A228" s="28" t="s">
        <v>561</v>
      </c>
      <c r="B228" s="28" t="s">
        <v>562</v>
      </c>
      <c r="C228" s="28" t="s">
        <v>31</v>
      </c>
      <c r="D228" s="29" t="s">
        <v>563</v>
      </c>
      <c r="E228" s="28" t="s">
        <v>59</v>
      </c>
      <c r="F228" s="30">
        <v>2</v>
      </c>
      <c r="G228" s="31"/>
      <c r="H228" s="31">
        <f t="shared" si="32"/>
        <v>0</v>
      </c>
    </row>
    <row r="229" spans="1:8" ht="24" customHeight="1" x14ac:dyDescent="0.2">
      <c r="A229" s="24" t="s">
        <v>564</v>
      </c>
      <c r="B229" s="24"/>
      <c r="C229" s="24"/>
      <c r="D229" s="25" t="s">
        <v>565</v>
      </c>
      <c r="E229" s="25"/>
      <c r="F229" s="26"/>
      <c r="G229" s="25"/>
      <c r="H229" s="27">
        <f>SUM(H230:H238)</f>
        <v>0</v>
      </c>
    </row>
    <row r="230" spans="1:8" ht="26.1" customHeight="1" x14ac:dyDescent="0.2">
      <c r="A230" s="28" t="s">
        <v>566</v>
      </c>
      <c r="B230" s="28" t="s">
        <v>567</v>
      </c>
      <c r="C230" s="28" t="s">
        <v>17</v>
      </c>
      <c r="D230" s="29" t="s">
        <v>568</v>
      </c>
      <c r="E230" s="28" t="s">
        <v>84</v>
      </c>
      <c r="F230" s="30">
        <v>3.37</v>
      </c>
      <c r="G230" s="31"/>
      <c r="H230" s="31">
        <f t="shared" ref="H230:H238" si="33">(G230*F230)</f>
        <v>0</v>
      </c>
    </row>
    <row r="231" spans="1:8" ht="24" customHeight="1" x14ac:dyDescent="0.2">
      <c r="A231" s="28" t="s">
        <v>569</v>
      </c>
      <c r="B231" s="28" t="s">
        <v>115</v>
      </c>
      <c r="C231" s="28" t="s">
        <v>17</v>
      </c>
      <c r="D231" s="29" t="s">
        <v>116</v>
      </c>
      <c r="E231" s="28" t="s">
        <v>84</v>
      </c>
      <c r="F231" s="30">
        <v>3.37</v>
      </c>
      <c r="G231" s="31"/>
      <c r="H231" s="31">
        <f t="shared" si="33"/>
        <v>0</v>
      </c>
    </row>
    <row r="232" spans="1:8" ht="51.95" customHeight="1" x14ac:dyDescent="0.2">
      <c r="A232" s="28" t="s">
        <v>570</v>
      </c>
      <c r="B232" s="28" t="s">
        <v>571</v>
      </c>
      <c r="C232" s="28" t="s">
        <v>17</v>
      </c>
      <c r="D232" s="29" t="s">
        <v>572</v>
      </c>
      <c r="E232" s="28" t="s">
        <v>43</v>
      </c>
      <c r="F232" s="30">
        <v>25</v>
      </c>
      <c r="G232" s="31"/>
      <c r="H232" s="31">
        <f t="shared" si="33"/>
        <v>0</v>
      </c>
    </row>
    <row r="233" spans="1:8" ht="26.1" customHeight="1" x14ac:dyDescent="0.2">
      <c r="A233" s="28" t="s">
        <v>573</v>
      </c>
      <c r="B233" s="28" t="s">
        <v>574</v>
      </c>
      <c r="C233" s="28" t="s">
        <v>31</v>
      </c>
      <c r="D233" s="29" t="s">
        <v>575</v>
      </c>
      <c r="E233" s="28" t="s">
        <v>59</v>
      </c>
      <c r="F233" s="30">
        <v>10</v>
      </c>
      <c r="G233" s="31"/>
      <c r="H233" s="31">
        <f t="shared" si="33"/>
        <v>0</v>
      </c>
    </row>
    <row r="234" spans="1:8" ht="26.1" customHeight="1" x14ac:dyDescent="0.2">
      <c r="A234" s="28" t="s">
        <v>576</v>
      </c>
      <c r="B234" s="28" t="s">
        <v>577</v>
      </c>
      <c r="C234" s="28" t="s">
        <v>17</v>
      </c>
      <c r="D234" s="29" t="s">
        <v>578</v>
      </c>
      <c r="E234" s="28" t="s">
        <v>43</v>
      </c>
      <c r="F234" s="30">
        <v>25</v>
      </c>
      <c r="G234" s="31"/>
      <c r="H234" s="31">
        <f t="shared" si="33"/>
        <v>0</v>
      </c>
    </row>
    <row r="235" spans="1:8" ht="24" customHeight="1" x14ac:dyDescent="0.2">
      <c r="A235" s="28" t="s">
        <v>579</v>
      </c>
      <c r="B235" s="28" t="s">
        <v>580</v>
      </c>
      <c r="C235" s="28" t="s">
        <v>31</v>
      </c>
      <c r="D235" s="29" t="s">
        <v>581</v>
      </c>
      <c r="E235" s="28" t="s">
        <v>59</v>
      </c>
      <c r="F235" s="30">
        <v>1</v>
      </c>
      <c r="G235" s="31"/>
      <c r="H235" s="31">
        <f t="shared" si="33"/>
        <v>0</v>
      </c>
    </row>
    <row r="236" spans="1:8" ht="26.1" customHeight="1" x14ac:dyDescent="0.2">
      <c r="A236" s="28" t="s">
        <v>582</v>
      </c>
      <c r="B236" s="28" t="s">
        <v>583</v>
      </c>
      <c r="C236" s="28" t="s">
        <v>31</v>
      </c>
      <c r="D236" s="29" t="s">
        <v>584</v>
      </c>
      <c r="E236" s="28" t="s">
        <v>230</v>
      </c>
      <c r="F236" s="30">
        <v>1.5</v>
      </c>
      <c r="G236" s="31"/>
      <c r="H236" s="31">
        <f t="shared" si="33"/>
        <v>0</v>
      </c>
    </row>
    <row r="237" spans="1:8" ht="26.1" customHeight="1" x14ac:dyDescent="0.2">
      <c r="A237" s="28" t="s">
        <v>585</v>
      </c>
      <c r="B237" s="28" t="s">
        <v>586</v>
      </c>
      <c r="C237" s="28" t="s">
        <v>31</v>
      </c>
      <c r="D237" s="29" t="s">
        <v>587</v>
      </c>
      <c r="E237" s="28" t="s">
        <v>59</v>
      </c>
      <c r="F237" s="30">
        <v>2</v>
      </c>
      <c r="G237" s="31"/>
      <c r="H237" s="31">
        <f t="shared" si="33"/>
        <v>0</v>
      </c>
    </row>
    <row r="238" spans="1:8" ht="26.1" customHeight="1" x14ac:dyDescent="0.2">
      <c r="A238" s="28" t="s">
        <v>588</v>
      </c>
      <c r="B238" s="28" t="s">
        <v>589</v>
      </c>
      <c r="C238" s="28" t="s">
        <v>31</v>
      </c>
      <c r="D238" s="29" t="s">
        <v>590</v>
      </c>
      <c r="E238" s="28" t="s">
        <v>59</v>
      </c>
      <c r="F238" s="30">
        <v>1</v>
      </c>
      <c r="G238" s="31"/>
      <c r="H238" s="31">
        <f t="shared" si="33"/>
        <v>0</v>
      </c>
    </row>
    <row r="239" spans="1:8" ht="24" customHeight="1" x14ac:dyDescent="0.2">
      <c r="A239" s="24" t="s">
        <v>591</v>
      </c>
      <c r="B239" s="24"/>
      <c r="C239" s="24"/>
      <c r="D239" s="25" t="s">
        <v>592</v>
      </c>
      <c r="E239" s="25"/>
      <c r="F239" s="26"/>
      <c r="G239" s="25"/>
      <c r="H239" s="27">
        <f>SUM(H240:H245)</f>
        <v>0</v>
      </c>
    </row>
    <row r="240" spans="1:8" ht="26.1" customHeight="1" x14ac:dyDescent="0.2">
      <c r="A240" s="28" t="s">
        <v>593</v>
      </c>
      <c r="B240" s="28" t="s">
        <v>567</v>
      </c>
      <c r="C240" s="28" t="s">
        <v>17</v>
      </c>
      <c r="D240" s="29" t="s">
        <v>568</v>
      </c>
      <c r="E240" s="28" t="s">
        <v>84</v>
      </c>
      <c r="F240" s="30">
        <v>9.5399999999999991</v>
      </c>
      <c r="G240" s="31"/>
      <c r="H240" s="31">
        <f t="shared" ref="H240:H245" si="34">(G240*F240)</f>
        <v>0</v>
      </c>
    </row>
    <row r="241" spans="1:8" ht="39" customHeight="1" x14ac:dyDescent="0.2">
      <c r="A241" s="28" t="s">
        <v>594</v>
      </c>
      <c r="B241" s="28" t="s">
        <v>595</v>
      </c>
      <c r="C241" s="28" t="s">
        <v>31</v>
      </c>
      <c r="D241" s="29" t="s">
        <v>596</v>
      </c>
      <c r="E241" s="28" t="s">
        <v>43</v>
      </c>
      <c r="F241" s="30">
        <v>133.52000000000001</v>
      </c>
      <c r="G241" s="31"/>
      <c r="H241" s="31">
        <f t="shared" si="34"/>
        <v>0</v>
      </c>
    </row>
    <row r="242" spans="1:8" ht="24" customHeight="1" x14ac:dyDescent="0.2">
      <c r="A242" s="28" t="s">
        <v>597</v>
      </c>
      <c r="B242" s="28" t="s">
        <v>115</v>
      </c>
      <c r="C242" s="28" t="s">
        <v>17</v>
      </c>
      <c r="D242" s="29" t="s">
        <v>116</v>
      </c>
      <c r="E242" s="28" t="s">
        <v>84</v>
      </c>
      <c r="F242" s="30">
        <v>9.5399999999999991</v>
      </c>
      <c r="G242" s="31"/>
      <c r="H242" s="31">
        <f t="shared" si="34"/>
        <v>0</v>
      </c>
    </row>
    <row r="243" spans="1:8" ht="39" customHeight="1" x14ac:dyDescent="0.2">
      <c r="A243" s="28" t="s">
        <v>598</v>
      </c>
      <c r="B243" s="28" t="s">
        <v>507</v>
      </c>
      <c r="C243" s="28" t="s">
        <v>17</v>
      </c>
      <c r="D243" s="29" t="s">
        <v>508</v>
      </c>
      <c r="E243" s="28" t="s">
        <v>43</v>
      </c>
      <c r="F243" s="30">
        <v>712.3</v>
      </c>
      <c r="G243" s="31"/>
      <c r="H243" s="31">
        <f t="shared" si="34"/>
        <v>0</v>
      </c>
    </row>
    <row r="244" spans="1:8" ht="39" customHeight="1" x14ac:dyDescent="0.2">
      <c r="A244" s="28" t="s">
        <v>599</v>
      </c>
      <c r="B244" s="28" t="s">
        <v>600</v>
      </c>
      <c r="C244" s="28" t="s">
        <v>31</v>
      </c>
      <c r="D244" s="29" t="s">
        <v>601</v>
      </c>
      <c r="E244" s="28" t="s">
        <v>59</v>
      </c>
      <c r="F244" s="30">
        <v>9</v>
      </c>
      <c r="G244" s="31"/>
      <c r="H244" s="31">
        <f t="shared" si="34"/>
        <v>0</v>
      </c>
    </row>
    <row r="245" spans="1:8" ht="26.1" customHeight="1" x14ac:dyDescent="0.2">
      <c r="A245" s="28" t="s">
        <v>602</v>
      </c>
      <c r="B245" s="28" t="s">
        <v>603</v>
      </c>
      <c r="C245" s="28" t="s">
        <v>31</v>
      </c>
      <c r="D245" s="29" t="s">
        <v>604</v>
      </c>
      <c r="E245" s="28" t="s">
        <v>59</v>
      </c>
      <c r="F245" s="30">
        <v>4</v>
      </c>
      <c r="G245" s="31"/>
      <c r="H245" s="31">
        <f t="shared" si="34"/>
        <v>0</v>
      </c>
    </row>
    <row r="246" spans="1:8" ht="24" customHeight="1" x14ac:dyDescent="0.2">
      <c r="A246" s="24" t="s">
        <v>605</v>
      </c>
      <c r="B246" s="24"/>
      <c r="C246" s="24"/>
      <c r="D246" s="25" t="s">
        <v>606</v>
      </c>
      <c r="E246" s="25"/>
      <c r="F246" s="26"/>
      <c r="G246" s="25"/>
      <c r="H246" s="27">
        <f>SUM(H247:H259)</f>
        <v>0</v>
      </c>
    </row>
    <row r="247" spans="1:8" ht="26.1" customHeight="1" x14ac:dyDescent="0.2">
      <c r="A247" s="28" t="s">
        <v>607</v>
      </c>
      <c r="B247" s="28" t="s">
        <v>567</v>
      </c>
      <c r="C247" s="28" t="s">
        <v>17</v>
      </c>
      <c r="D247" s="29" t="s">
        <v>568</v>
      </c>
      <c r="E247" s="28" t="s">
        <v>84</v>
      </c>
      <c r="F247" s="30">
        <v>1</v>
      </c>
      <c r="G247" s="31"/>
      <c r="H247" s="31">
        <f t="shared" ref="H247:H259" si="35">(G247*F247)</f>
        <v>0</v>
      </c>
    </row>
    <row r="248" spans="1:8" ht="24" customHeight="1" x14ac:dyDescent="0.2">
      <c r="A248" s="28" t="s">
        <v>608</v>
      </c>
      <c r="B248" s="28" t="s">
        <v>115</v>
      </c>
      <c r="C248" s="28" t="s">
        <v>17</v>
      </c>
      <c r="D248" s="29" t="s">
        <v>116</v>
      </c>
      <c r="E248" s="28" t="s">
        <v>84</v>
      </c>
      <c r="F248" s="30">
        <v>1</v>
      </c>
      <c r="G248" s="31"/>
      <c r="H248" s="31">
        <f t="shared" si="35"/>
        <v>0</v>
      </c>
    </row>
    <row r="249" spans="1:8" ht="39" customHeight="1" x14ac:dyDescent="0.2">
      <c r="A249" s="28" t="s">
        <v>609</v>
      </c>
      <c r="B249" s="28" t="s">
        <v>610</v>
      </c>
      <c r="C249" s="28" t="s">
        <v>31</v>
      </c>
      <c r="D249" s="29" t="s">
        <v>611</v>
      </c>
      <c r="E249" s="28" t="s">
        <v>59</v>
      </c>
      <c r="F249" s="30">
        <v>232</v>
      </c>
      <c r="G249" s="31"/>
      <c r="H249" s="31">
        <f t="shared" si="35"/>
        <v>0</v>
      </c>
    </row>
    <row r="250" spans="1:8" ht="51.95" customHeight="1" x14ac:dyDescent="0.2">
      <c r="A250" s="28" t="s">
        <v>612</v>
      </c>
      <c r="B250" s="28" t="s">
        <v>613</v>
      </c>
      <c r="C250" s="28" t="s">
        <v>31</v>
      </c>
      <c r="D250" s="29" t="s">
        <v>614</v>
      </c>
      <c r="E250" s="28" t="s">
        <v>59</v>
      </c>
      <c r="F250" s="30">
        <v>1</v>
      </c>
      <c r="G250" s="31"/>
      <c r="H250" s="31">
        <f t="shared" si="35"/>
        <v>0</v>
      </c>
    </row>
    <row r="251" spans="1:8" ht="26.1" customHeight="1" x14ac:dyDescent="0.2">
      <c r="A251" s="28" t="s">
        <v>615</v>
      </c>
      <c r="B251" s="28" t="s">
        <v>616</v>
      </c>
      <c r="C251" s="28" t="s">
        <v>31</v>
      </c>
      <c r="D251" s="29" t="s">
        <v>617</v>
      </c>
      <c r="E251" s="28" t="s">
        <v>59</v>
      </c>
      <c r="F251" s="30">
        <v>5</v>
      </c>
      <c r="G251" s="31"/>
      <c r="H251" s="31">
        <f t="shared" si="35"/>
        <v>0</v>
      </c>
    </row>
    <row r="252" spans="1:8" ht="26.1" customHeight="1" x14ac:dyDescent="0.2">
      <c r="A252" s="28" t="s">
        <v>618</v>
      </c>
      <c r="B252" s="28" t="s">
        <v>619</v>
      </c>
      <c r="C252" s="28" t="s">
        <v>31</v>
      </c>
      <c r="D252" s="29" t="s">
        <v>620</v>
      </c>
      <c r="E252" s="28" t="s">
        <v>59</v>
      </c>
      <c r="F252" s="30">
        <v>6</v>
      </c>
      <c r="G252" s="31"/>
      <c r="H252" s="31">
        <f t="shared" si="35"/>
        <v>0</v>
      </c>
    </row>
    <row r="253" spans="1:8" ht="26.1" customHeight="1" x14ac:dyDescent="0.2">
      <c r="A253" s="28" t="s">
        <v>621</v>
      </c>
      <c r="B253" s="28" t="s">
        <v>622</v>
      </c>
      <c r="C253" s="28" t="s">
        <v>31</v>
      </c>
      <c r="D253" s="29" t="s">
        <v>623</v>
      </c>
      <c r="E253" s="28" t="s">
        <v>59</v>
      </c>
      <c r="F253" s="30">
        <v>5</v>
      </c>
      <c r="G253" s="31"/>
      <c r="H253" s="31">
        <f t="shared" si="35"/>
        <v>0</v>
      </c>
    </row>
    <row r="254" spans="1:8" ht="24" customHeight="1" x14ac:dyDescent="0.2">
      <c r="A254" s="28" t="s">
        <v>624</v>
      </c>
      <c r="B254" s="28" t="s">
        <v>625</v>
      </c>
      <c r="C254" s="28" t="s">
        <v>31</v>
      </c>
      <c r="D254" s="29" t="s">
        <v>626</v>
      </c>
      <c r="E254" s="28" t="s">
        <v>43</v>
      </c>
      <c r="F254" s="30">
        <v>14</v>
      </c>
      <c r="G254" s="31"/>
      <c r="H254" s="31">
        <f t="shared" si="35"/>
        <v>0</v>
      </c>
    </row>
    <row r="255" spans="1:8" ht="39" customHeight="1" x14ac:dyDescent="0.2">
      <c r="A255" s="28" t="s">
        <v>627</v>
      </c>
      <c r="B255" s="28" t="s">
        <v>628</v>
      </c>
      <c r="C255" s="28" t="s">
        <v>31</v>
      </c>
      <c r="D255" s="29" t="s">
        <v>629</v>
      </c>
      <c r="E255" s="28" t="s">
        <v>59</v>
      </c>
      <c r="F255" s="30">
        <v>312</v>
      </c>
      <c r="G255" s="31"/>
      <c r="H255" s="31">
        <f t="shared" si="35"/>
        <v>0</v>
      </c>
    </row>
    <row r="256" spans="1:8" ht="39" customHeight="1" x14ac:dyDescent="0.2">
      <c r="A256" s="28" t="s">
        <v>630</v>
      </c>
      <c r="B256" s="28" t="s">
        <v>631</v>
      </c>
      <c r="C256" s="28" t="s">
        <v>31</v>
      </c>
      <c r="D256" s="29" t="s">
        <v>632</v>
      </c>
      <c r="E256" s="28" t="s">
        <v>59</v>
      </c>
      <c r="F256" s="30">
        <v>10</v>
      </c>
      <c r="G256" s="31"/>
      <c r="H256" s="31">
        <f t="shared" si="35"/>
        <v>0</v>
      </c>
    </row>
    <row r="257" spans="1:8" ht="39" customHeight="1" x14ac:dyDescent="0.2">
      <c r="A257" s="28" t="s">
        <v>633</v>
      </c>
      <c r="B257" s="28" t="s">
        <v>634</v>
      </c>
      <c r="C257" s="28" t="s">
        <v>31</v>
      </c>
      <c r="D257" s="29" t="s">
        <v>635</v>
      </c>
      <c r="E257" s="28" t="s">
        <v>59</v>
      </c>
      <c r="F257" s="30">
        <v>69</v>
      </c>
      <c r="G257" s="31"/>
      <c r="H257" s="31">
        <f t="shared" si="35"/>
        <v>0</v>
      </c>
    </row>
    <row r="258" spans="1:8" ht="26.1" customHeight="1" x14ac:dyDescent="0.2">
      <c r="A258" s="28" t="s">
        <v>636</v>
      </c>
      <c r="B258" s="28" t="s">
        <v>637</v>
      </c>
      <c r="C258" s="28" t="s">
        <v>31</v>
      </c>
      <c r="D258" s="29" t="s">
        <v>638</v>
      </c>
      <c r="E258" s="28" t="s">
        <v>59</v>
      </c>
      <c r="F258" s="30">
        <v>150</v>
      </c>
      <c r="G258" s="31"/>
      <c r="H258" s="31">
        <f t="shared" si="35"/>
        <v>0</v>
      </c>
    </row>
    <row r="259" spans="1:8" ht="26.1" customHeight="1" x14ac:dyDescent="0.2">
      <c r="A259" s="28" t="s">
        <v>639</v>
      </c>
      <c r="B259" s="28" t="s">
        <v>640</v>
      </c>
      <c r="C259" s="28" t="s">
        <v>31</v>
      </c>
      <c r="D259" s="29" t="s">
        <v>641</v>
      </c>
      <c r="E259" s="28" t="s">
        <v>43</v>
      </c>
      <c r="F259" s="30">
        <v>231</v>
      </c>
      <c r="G259" s="31"/>
      <c r="H259" s="31">
        <f t="shared" si="35"/>
        <v>0</v>
      </c>
    </row>
    <row r="260" spans="1:8" ht="24" customHeight="1" x14ac:dyDescent="0.2">
      <c r="A260" s="24" t="s">
        <v>642</v>
      </c>
      <c r="B260" s="24"/>
      <c r="C260" s="24"/>
      <c r="D260" s="25" t="s">
        <v>643</v>
      </c>
      <c r="E260" s="25"/>
      <c r="F260" s="26"/>
      <c r="G260" s="25"/>
      <c r="H260" s="27">
        <f>SUM(H261:H266)</f>
        <v>0</v>
      </c>
    </row>
    <row r="261" spans="1:8" ht="26.1" customHeight="1" x14ac:dyDescent="0.2">
      <c r="A261" s="28" t="s">
        <v>644</v>
      </c>
      <c r="B261" s="28" t="s">
        <v>645</v>
      </c>
      <c r="C261" s="28" t="s">
        <v>31</v>
      </c>
      <c r="D261" s="29" t="s">
        <v>646</v>
      </c>
      <c r="E261" s="28" t="s">
        <v>43</v>
      </c>
      <c r="F261" s="30">
        <v>135</v>
      </c>
      <c r="G261" s="31"/>
      <c r="H261" s="31">
        <f t="shared" ref="H261:H266" si="36">(G261*F261)</f>
        <v>0</v>
      </c>
    </row>
    <row r="262" spans="1:8" ht="26.1" customHeight="1" x14ac:dyDescent="0.2">
      <c r="A262" s="28" t="s">
        <v>647</v>
      </c>
      <c r="B262" s="28" t="s">
        <v>648</v>
      </c>
      <c r="C262" s="28" t="s">
        <v>17</v>
      </c>
      <c r="D262" s="29" t="s">
        <v>649</v>
      </c>
      <c r="E262" s="28" t="s">
        <v>515</v>
      </c>
      <c r="F262" s="30">
        <v>1</v>
      </c>
      <c r="G262" s="31"/>
      <c r="H262" s="31">
        <f t="shared" si="36"/>
        <v>0</v>
      </c>
    </row>
    <row r="263" spans="1:8" ht="39" customHeight="1" x14ac:dyDescent="0.2">
      <c r="A263" s="28" t="s">
        <v>650</v>
      </c>
      <c r="B263" s="28" t="s">
        <v>651</v>
      </c>
      <c r="C263" s="28" t="s">
        <v>31</v>
      </c>
      <c r="D263" s="29" t="s">
        <v>652</v>
      </c>
      <c r="E263" s="28" t="s">
        <v>43</v>
      </c>
      <c r="F263" s="30">
        <v>15</v>
      </c>
      <c r="G263" s="31"/>
      <c r="H263" s="31">
        <f t="shared" si="36"/>
        <v>0</v>
      </c>
    </row>
    <row r="264" spans="1:8" ht="26.1" customHeight="1" x14ac:dyDescent="0.2">
      <c r="A264" s="28" t="s">
        <v>653</v>
      </c>
      <c r="B264" s="28" t="s">
        <v>654</v>
      </c>
      <c r="C264" s="28" t="s">
        <v>31</v>
      </c>
      <c r="D264" s="29" t="s">
        <v>655</v>
      </c>
      <c r="E264" s="28" t="s">
        <v>59</v>
      </c>
      <c r="F264" s="30">
        <v>48</v>
      </c>
      <c r="G264" s="31"/>
      <c r="H264" s="31">
        <f t="shared" si="36"/>
        <v>0</v>
      </c>
    </row>
    <row r="265" spans="1:8" ht="26.1" customHeight="1" x14ac:dyDescent="0.2">
      <c r="A265" s="28" t="s">
        <v>656</v>
      </c>
      <c r="B265" s="28" t="s">
        <v>657</v>
      </c>
      <c r="C265" s="28" t="s">
        <v>31</v>
      </c>
      <c r="D265" s="29" t="s">
        <v>658</v>
      </c>
      <c r="E265" s="28" t="s">
        <v>59</v>
      </c>
      <c r="F265" s="30">
        <v>10</v>
      </c>
      <c r="G265" s="31"/>
      <c r="H265" s="31">
        <f t="shared" si="36"/>
        <v>0</v>
      </c>
    </row>
    <row r="266" spans="1:8" ht="26.1" customHeight="1" x14ac:dyDescent="0.2">
      <c r="A266" s="28" t="s">
        <v>659</v>
      </c>
      <c r="B266" s="28" t="s">
        <v>660</v>
      </c>
      <c r="C266" s="28" t="s">
        <v>31</v>
      </c>
      <c r="D266" s="29" t="s">
        <v>661</v>
      </c>
      <c r="E266" s="28" t="s">
        <v>59</v>
      </c>
      <c r="F266" s="30">
        <v>1</v>
      </c>
      <c r="G266" s="31"/>
      <c r="H266" s="31">
        <f t="shared" si="36"/>
        <v>0</v>
      </c>
    </row>
    <row r="267" spans="1:8" ht="24" customHeight="1" x14ac:dyDescent="0.2">
      <c r="A267" s="24" t="s">
        <v>662</v>
      </c>
      <c r="B267" s="24"/>
      <c r="C267" s="24"/>
      <c r="D267" s="25" t="s">
        <v>663</v>
      </c>
      <c r="E267" s="25"/>
      <c r="F267" s="26"/>
      <c r="G267" s="25"/>
      <c r="H267" s="27">
        <f>SUM(H268:H275)</f>
        <v>0</v>
      </c>
    </row>
    <row r="268" spans="1:8" ht="26.1" customHeight="1" x14ac:dyDescent="0.2">
      <c r="A268" s="28" t="s">
        <v>664</v>
      </c>
      <c r="B268" s="28" t="s">
        <v>665</v>
      </c>
      <c r="C268" s="28" t="s">
        <v>31</v>
      </c>
      <c r="D268" s="29" t="s">
        <v>666</v>
      </c>
      <c r="E268" s="28" t="s">
        <v>59</v>
      </c>
      <c r="F268" s="30">
        <v>1</v>
      </c>
      <c r="G268" s="31"/>
      <c r="H268" s="31">
        <f t="shared" ref="H268:H275" si="37">(G268*F268)</f>
        <v>0</v>
      </c>
    </row>
    <row r="269" spans="1:8" ht="24" customHeight="1" x14ac:dyDescent="0.2">
      <c r="A269" s="28" t="s">
        <v>667</v>
      </c>
      <c r="B269" s="28" t="s">
        <v>668</v>
      </c>
      <c r="C269" s="28" t="s">
        <v>31</v>
      </c>
      <c r="D269" s="29" t="s">
        <v>669</v>
      </c>
      <c r="E269" s="28" t="s">
        <v>59</v>
      </c>
      <c r="F269" s="30">
        <v>10</v>
      </c>
      <c r="G269" s="31"/>
      <c r="H269" s="31">
        <f t="shared" si="37"/>
        <v>0</v>
      </c>
    </row>
    <row r="270" spans="1:8" ht="26.1" customHeight="1" x14ac:dyDescent="0.2">
      <c r="A270" s="28" t="s">
        <v>670</v>
      </c>
      <c r="B270" s="28" t="s">
        <v>671</v>
      </c>
      <c r="C270" s="28" t="s">
        <v>17</v>
      </c>
      <c r="D270" s="29" t="s">
        <v>672</v>
      </c>
      <c r="E270" s="28" t="s">
        <v>515</v>
      </c>
      <c r="F270" s="30">
        <v>2</v>
      </c>
      <c r="G270" s="31"/>
      <c r="H270" s="31">
        <f t="shared" si="37"/>
        <v>0</v>
      </c>
    </row>
    <row r="271" spans="1:8" ht="39" customHeight="1" x14ac:dyDescent="0.2">
      <c r="A271" s="28" t="s">
        <v>673</v>
      </c>
      <c r="B271" s="28" t="s">
        <v>674</v>
      </c>
      <c r="C271" s="28" t="s">
        <v>17</v>
      </c>
      <c r="D271" s="29" t="s">
        <v>675</v>
      </c>
      <c r="E271" s="28" t="s">
        <v>43</v>
      </c>
      <c r="F271" s="30">
        <v>200</v>
      </c>
      <c r="G271" s="31"/>
      <c r="H271" s="31">
        <f t="shared" si="37"/>
        <v>0</v>
      </c>
    </row>
    <row r="272" spans="1:8" ht="39" customHeight="1" x14ac:dyDescent="0.2">
      <c r="A272" s="28" t="s">
        <v>676</v>
      </c>
      <c r="B272" s="28" t="s">
        <v>677</v>
      </c>
      <c r="C272" s="28" t="s">
        <v>17</v>
      </c>
      <c r="D272" s="29" t="s">
        <v>678</v>
      </c>
      <c r="E272" s="28" t="s">
        <v>515</v>
      </c>
      <c r="F272" s="30">
        <v>1</v>
      </c>
      <c r="G272" s="31"/>
      <c r="H272" s="31">
        <f t="shared" si="37"/>
        <v>0</v>
      </c>
    </row>
    <row r="273" spans="1:8" ht="39" customHeight="1" x14ac:dyDescent="0.2">
      <c r="A273" s="28" t="s">
        <v>679</v>
      </c>
      <c r="B273" s="28" t="s">
        <v>680</v>
      </c>
      <c r="C273" s="28" t="s">
        <v>17</v>
      </c>
      <c r="D273" s="29" t="s">
        <v>681</v>
      </c>
      <c r="E273" s="28" t="s">
        <v>515</v>
      </c>
      <c r="F273" s="30">
        <v>2</v>
      </c>
      <c r="G273" s="31"/>
      <c r="H273" s="31">
        <f t="shared" si="37"/>
        <v>0</v>
      </c>
    </row>
    <row r="274" spans="1:8" ht="26.1" customHeight="1" x14ac:dyDescent="0.2">
      <c r="A274" s="28" t="s">
        <v>682</v>
      </c>
      <c r="B274" s="28" t="s">
        <v>567</v>
      </c>
      <c r="C274" s="28" t="s">
        <v>17</v>
      </c>
      <c r="D274" s="29" t="s">
        <v>568</v>
      </c>
      <c r="E274" s="28" t="s">
        <v>84</v>
      </c>
      <c r="F274" s="30">
        <v>5.6</v>
      </c>
      <c r="G274" s="31"/>
      <c r="H274" s="31">
        <f t="shared" si="37"/>
        <v>0</v>
      </c>
    </row>
    <row r="275" spans="1:8" ht="24" customHeight="1" x14ac:dyDescent="0.2">
      <c r="A275" s="28" t="s">
        <v>683</v>
      </c>
      <c r="B275" s="28" t="s">
        <v>115</v>
      </c>
      <c r="C275" s="28" t="s">
        <v>17</v>
      </c>
      <c r="D275" s="29" t="s">
        <v>116</v>
      </c>
      <c r="E275" s="28" t="s">
        <v>84</v>
      </c>
      <c r="F275" s="30">
        <v>5.6</v>
      </c>
      <c r="G275" s="31"/>
      <c r="H275" s="31">
        <f t="shared" si="37"/>
        <v>0</v>
      </c>
    </row>
    <row r="276" spans="1:8" ht="24" customHeight="1" x14ac:dyDescent="0.2">
      <c r="A276" s="24" t="s">
        <v>684</v>
      </c>
      <c r="B276" s="24"/>
      <c r="C276" s="24"/>
      <c r="D276" s="25" t="s">
        <v>685</v>
      </c>
      <c r="E276" s="25"/>
      <c r="F276" s="26"/>
      <c r="G276" s="25"/>
      <c r="H276" s="27">
        <f>SUM(H277:H300)</f>
        <v>0</v>
      </c>
    </row>
    <row r="277" spans="1:8" ht="39" customHeight="1" x14ac:dyDescent="0.2">
      <c r="A277" s="28" t="s">
        <v>686</v>
      </c>
      <c r="B277" s="28" t="s">
        <v>687</v>
      </c>
      <c r="C277" s="28" t="s">
        <v>17</v>
      </c>
      <c r="D277" s="29" t="s">
        <v>688</v>
      </c>
      <c r="E277" s="28" t="s">
        <v>43</v>
      </c>
      <c r="F277" s="30">
        <v>142.72999999999999</v>
      </c>
      <c r="G277" s="31"/>
      <c r="H277" s="31">
        <f t="shared" ref="H277:H300" si="38">(G277*F277)</f>
        <v>0</v>
      </c>
    </row>
    <row r="278" spans="1:8" ht="39" customHeight="1" x14ac:dyDescent="0.2">
      <c r="A278" s="28" t="s">
        <v>689</v>
      </c>
      <c r="B278" s="28" t="s">
        <v>690</v>
      </c>
      <c r="C278" s="28" t="s">
        <v>17</v>
      </c>
      <c r="D278" s="29" t="s">
        <v>691</v>
      </c>
      <c r="E278" s="28" t="s">
        <v>515</v>
      </c>
      <c r="F278" s="30">
        <v>12</v>
      </c>
      <c r="G278" s="31"/>
      <c r="H278" s="31">
        <f t="shared" si="38"/>
        <v>0</v>
      </c>
    </row>
    <row r="279" spans="1:8" ht="39" customHeight="1" x14ac:dyDescent="0.2">
      <c r="A279" s="28" t="s">
        <v>692</v>
      </c>
      <c r="B279" s="28" t="s">
        <v>693</v>
      </c>
      <c r="C279" s="28" t="s">
        <v>17</v>
      </c>
      <c r="D279" s="29" t="s">
        <v>694</v>
      </c>
      <c r="E279" s="28" t="s">
        <v>43</v>
      </c>
      <c r="F279" s="30">
        <v>52</v>
      </c>
      <c r="G279" s="31"/>
      <c r="H279" s="31">
        <f t="shared" si="38"/>
        <v>0</v>
      </c>
    </row>
    <row r="280" spans="1:8" ht="39" customHeight="1" x14ac:dyDescent="0.2">
      <c r="A280" s="28" t="s">
        <v>695</v>
      </c>
      <c r="B280" s="28" t="s">
        <v>696</v>
      </c>
      <c r="C280" s="28" t="s">
        <v>17</v>
      </c>
      <c r="D280" s="29" t="s">
        <v>697</v>
      </c>
      <c r="E280" s="28" t="s">
        <v>515</v>
      </c>
      <c r="F280" s="30">
        <v>4</v>
      </c>
      <c r="G280" s="31"/>
      <c r="H280" s="31">
        <f t="shared" si="38"/>
        <v>0</v>
      </c>
    </row>
    <row r="281" spans="1:8" ht="26.1" customHeight="1" x14ac:dyDescent="0.2">
      <c r="A281" s="28" t="s">
        <v>698</v>
      </c>
      <c r="B281" s="28" t="s">
        <v>699</v>
      </c>
      <c r="C281" s="28" t="s">
        <v>17</v>
      </c>
      <c r="D281" s="29" t="s">
        <v>700</v>
      </c>
      <c r="E281" s="28" t="s">
        <v>43</v>
      </c>
      <c r="F281" s="30">
        <v>65</v>
      </c>
      <c r="G281" s="31"/>
      <c r="H281" s="31">
        <f t="shared" si="38"/>
        <v>0</v>
      </c>
    </row>
    <row r="282" spans="1:8" ht="24" customHeight="1" x14ac:dyDescent="0.2">
      <c r="A282" s="28" t="s">
        <v>701</v>
      </c>
      <c r="B282" s="28" t="s">
        <v>702</v>
      </c>
      <c r="C282" s="28" t="s">
        <v>31</v>
      </c>
      <c r="D282" s="29" t="s">
        <v>703</v>
      </c>
      <c r="E282" s="28" t="s">
        <v>59</v>
      </c>
      <c r="F282" s="30">
        <v>61</v>
      </c>
      <c r="G282" s="31"/>
      <c r="H282" s="31">
        <f t="shared" si="38"/>
        <v>0</v>
      </c>
    </row>
    <row r="283" spans="1:8" ht="39" customHeight="1" x14ac:dyDescent="0.2">
      <c r="A283" s="28" t="s">
        <v>704</v>
      </c>
      <c r="B283" s="28" t="s">
        <v>705</v>
      </c>
      <c r="C283" s="28" t="s">
        <v>17</v>
      </c>
      <c r="D283" s="29" t="s">
        <v>706</v>
      </c>
      <c r="E283" s="28" t="s">
        <v>43</v>
      </c>
      <c r="F283" s="30">
        <v>2412.1999999999998</v>
      </c>
      <c r="G283" s="31"/>
      <c r="H283" s="31">
        <f t="shared" si="38"/>
        <v>0</v>
      </c>
    </row>
    <row r="284" spans="1:8" ht="24" customHeight="1" x14ac:dyDescent="0.2">
      <c r="A284" s="28" t="s">
        <v>707</v>
      </c>
      <c r="B284" s="28" t="s">
        <v>708</v>
      </c>
      <c r="C284" s="28" t="s">
        <v>31</v>
      </c>
      <c r="D284" s="29" t="s">
        <v>709</v>
      </c>
      <c r="E284" s="28" t="s">
        <v>43</v>
      </c>
      <c r="F284" s="30">
        <v>61</v>
      </c>
      <c r="G284" s="31"/>
      <c r="H284" s="31">
        <f t="shared" si="38"/>
        <v>0</v>
      </c>
    </row>
    <row r="285" spans="1:8" ht="26.1" customHeight="1" x14ac:dyDescent="0.2">
      <c r="A285" s="28" t="s">
        <v>710</v>
      </c>
      <c r="B285" s="28" t="s">
        <v>711</v>
      </c>
      <c r="C285" s="28" t="s">
        <v>31</v>
      </c>
      <c r="D285" s="29" t="s">
        <v>712</v>
      </c>
      <c r="E285" s="28" t="s">
        <v>43</v>
      </c>
      <c r="F285" s="30">
        <v>83.62</v>
      </c>
      <c r="G285" s="31"/>
      <c r="H285" s="31">
        <f t="shared" si="38"/>
        <v>0</v>
      </c>
    </row>
    <row r="286" spans="1:8" ht="26.1" customHeight="1" x14ac:dyDescent="0.2">
      <c r="A286" s="28" t="s">
        <v>713</v>
      </c>
      <c r="B286" s="28" t="s">
        <v>714</v>
      </c>
      <c r="C286" s="28" t="s">
        <v>31</v>
      </c>
      <c r="D286" s="29" t="s">
        <v>715</v>
      </c>
      <c r="E286" s="28" t="s">
        <v>43</v>
      </c>
      <c r="F286" s="30">
        <v>220.78</v>
      </c>
      <c r="G286" s="31"/>
      <c r="H286" s="31">
        <f t="shared" si="38"/>
        <v>0</v>
      </c>
    </row>
    <row r="287" spans="1:8" ht="26.1" customHeight="1" x14ac:dyDescent="0.2">
      <c r="A287" s="28" t="s">
        <v>716</v>
      </c>
      <c r="B287" s="28" t="s">
        <v>717</v>
      </c>
      <c r="C287" s="28" t="s">
        <v>31</v>
      </c>
      <c r="D287" s="29" t="s">
        <v>718</v>
      </c>
      <c r="E287" s="28" t="s">
        <v>59</v>
      </c>
      <c r="F287" s="30">
        <v>16</v>
      </c>
      <c r="G287" s="31"/>
      <c r="H287" s="31">
        <f t="shared" si="38"/>
        <v>0</v>
      </c>
    </row>
    <row r="288" spans="1:8" ht="39" customHeight="1" x14ac:dyDescent="0.2">
      <c r="A288" s="28" t="s">
        <v>719</v>
      </c>
      <c r="B288" s="28" t="s">
        <v>720</v>
      </c>
      <c r="C288" s="28" t="s">
        <v>31</v>
      </c>
      <c r="D288" s="29" t="s">
        <v>721</v>
      </c>
      <c r="E288" s="28" t="s">
        <v>59</v>
      </c>
      <c r="F288" s="30">
        <v>1</v>
      </c>
      <c r="G288" s="31"/>
      <c r="H288" s="31">
        <f t="shared" si="38"/>
        <v>0</v>
      </c>
    </row>
    <row r="289" spans="1:8" ht="26.1" customHeight="1" x14ac:dyDescent="0.2">
      <c r="A289" s="28" t="s">
        <v>722</v>
      </c>
      <c r="B289" s="28" t="s">
        <v>723</v>
      </c>
      <c r="C289" s="28" t="s">
        <v>31</v>
      </c>
      <c r="D289" s="29" t="s">
        <v>724</v>
      </c>
      <c r="E289" s="28" t="s">
        <v>59</v>
      </c>
      <c r="F289" s="30">
        <v>8</v>
      </c>
      <c r="G289" s="31"/>
      <c r="H289" s="31">
        <f t="shared" si="38"/>
        <v>0</v>
      </c>
    </row>
    <row r="290" spans="1:8" ht="26.1" customHeight="1" x14ac:dyDescent="0.2">
      <c r="A290" s="28" t="s">
        <v>725</v>
      </c>
      <c r="B290" s="28" t="s">
        <v>726</v>
      </c>
      <c r="C290" s="28" t="s">
        <v>31</v>
      </c>
      <c r="D290" s="29" t="s">
        <v>727</v>
      </c>
      <c r="E290" s="28" t="s">
        <v>59</v>
      </c>
      <c r="F290" s="30">
        <v>122</v>
      </c>
      <c r="G290" s="31"/>
      <c r="H290" s="31">
        <f t="shared" si="38"/>
        <v>0</v>
      </c>
    </row>
    <row r="291" spans="1:8" ht="26.1" customHeight="1" x14ac:dyDescent="0.2">
      <c r="A291" s="28" t="s">
        <v>728</v>
      </c>
      <c r="B291" s="28" t="s">
        <v>729</v>
      </c>
      <c r="C291" s="28" t="s">
        <v>31</v>
      </c>
      <c r="D291" s="29" t="s">
        <v>730</v>
      </c>
      <c r="E291" s="28" t="s">
        <v>59</v>
      </c>
      <c r="F291" s="30">
        <v>1</v>
      </c>
      <c r="G291" s="31"/>
      <c r="H291" s="31">
        <f t="shared" si="38"/>
        <v>0</v>
      </c>
    </row>
    <row r="292" spans="1:8" ht="24" customHeight="1" x14ac:dyDescent="0.2">
      <c r="A292" s="28" t="s">
        <v>731</v>
      </c>
      <c r="B292" s="28" t="s">
        <v>732</v>
      </c>
      <c r="C292" s="28" t="s">
        <v>31</v>
      </c>
      <c r="D292" s="29" t="s">
        <v>733</v>
      </c>
      <c r="E292" s="28" t="s">
        <v>59</v>
      </c>
      <c r="F292" s="30">
        <v>72</v>
      </c>
      <c r="G292" s="31"/>
      <c r="H292" s="31">
        <f t="shared" si="38"/>
        <v>0</v>
      </c>
    </row>
    <row r="293" spans="1:8" ht="39" customHeight="1" x14ac:dyDescent="0.2">
      <c r="A293" s="28" t="s">
        <v>734</v>
      </c>
      <c r="B293" s="28" t="s">
        <v>735</v>
      </c>
      <c r="C293" s="28" t="s">
        <v>17</v>
      </c>
      <c r="D293" s="29" t="s">
        <v>736</v>
      </c>
      <c r="E293" s="28" t="s">
        <v>43</v>
      </c>
      <c r="F293" s="30">
        <v>4</v>
      </c>
      <c r="G293" s="31"/>
      <c r="H293" s="31">
        <f t="shared" si="38"/>
        <v>0</v>
      </c>
    </row>
    <row r="294" spans="1:8" ht="39" customHeight="1" x14ac:dyDescent="0.2">
      <c r="A294" s="28" t="s">
        <v>737</v>
      </c>
      <c r="B294" s="28" t="s">
        <v>680</v>
      </c>
      <c r="C294" s="28" t="s">
        <v>17</v>
      </c>
      <c r="D294" s="29" t="s">
        <v>681</v>
      </c>
      <c r="E294" s="28" t="s">
        <v>515</v>
      </c>
      <c r="F294" s="30">
        <v>1</v>
      </c>
      <c r="G294" s="31"/>
      <c r="H294" s="31">
        <f t="shared" si="38"/>
        <v>0</v>
      </c>
    </row>
    <row r="295" spans="1:8" ht="24" customHeight="1" x14ac:dyDescent="0.2">
      <c r="A295" s="28" t="s">
        <v>738</v>
      </c>
      <c r="B295" s="28" t="s">
        <v>739</v>
      </c>
      <c r="C295" s="28" t="s">
        <v>31</v>
      </c>
      <c r="D295" s="29" t="s">
        <v>740</v>
      </c>
      <c r="E295" s="28" t="s">
        <v>59</v>
      </c>
      <c r="F295" s="30">
        <v>11</v>
      </c>
      <c r="G295" s="31"/>
      <c r="H295" s="31">
        <f t="shared" si="38"/>
        <v>0</v>
      </c>
    </row>
    <row r="296" spans="1:8" ht="26.1" customHeight="1" x14ac:dyDescent="0.2">
      <c r="A296" s="28" t="s">
        <v>741</v>
      </c>
      <c r="B296" s="28" t="s">
        <v>742</v>
      </c>
      <c r="C296" s="28" t="s">
        <v>31</v>
      </c>
      <c r="D296" s="29" t="s">
        <v>743</v>
      </c>
      <c r="E296" s="28" t="s">
        <v>59</v>
      </c>
      <c r="F296" s="30">
        <v>1</v>
      </c>
      <c r="G296" s="31"/>
      <c r="H296" s="31">
        <f t="shared" si="38"/>
        <v>0</v>
      </c>
    </row>
    <row r="297" spans="1:8" ht="26.1" customHeight="1" x14ac:dyDescent="0.2">
      <c r="A297" s="28" t="s">
        <v>744</v>
      </c>
      <c r="B297" s="28" t="s">
        <v>745</v>
      </c>
      <c r="C297" s="28" t="s">
        <v>31</v>
      </c>
      <c r="D297" s="29" t="s">
        <v>746</v>
      </c>
      <c r="E297" s="28" t="s">
        <v>59</v>
      </c>
      <c r="F297" s="30">
        <v>1</v>
      </c>
      <c r="G297" s="31"/>
      <c r="H297" s="31">
        <f t="shared" si="38"/>
        <v>0</v>
      </c>
    </row>
    <row r="298" spans="1:8" ht="39" customHeight="1" x14ac:dyDescent="0.2">
      <c r="A298" s="28" t="s">
        <v>747</v>
      </c>
      <c r="B298" s="28" t="s">
        <v>748</v>
      </c>
      <c r="C298" s="28" t="s">
        <v>17</v>
      </c>
      <c r="D298" s="29" t="s">
        <v>749</v>
      </c>
      <c r="E298" s="28" t="s">
        <v>43</v>
      </c>
      <c r="F298" s="30">
        <v>65</v>
      </c>
      <c r="G298" s="31"/>
      <c r="H298" s="31">
        <f t="shared" si="38"/>
        <v>0</v>
      </c>
    </row>
    <row r="299" spans="1:8" ht="26.1" customHeight="1" x14ac:dyDescent="0.2">
      <c r="A299" s="28" t="s">
        <v>750</v>
      </c>
      <c r="B299" s="28" t="s">
        <v>751</v>
      </c>
      <c r="C299" s="28" t="s">
        <v>17</v>
      </c>
      <c r="D299" s="29" t="s">
        <v>752</v>
      </c>
      <c r="E299" s="28" t="s">
        <v>84</v>
      </c>
      <c r="F299" s="30">
        <v>0.09</v>
      </c>
      <c r="G299" s="31"/>
      <c r="H299" s="31">
        <f t="shared" si="38"/>
        <v>0</v>
      </c>
    </row>
    <row r="300" spans="1:8" ht="39" customHeight="1" x14ac:dyDescent="0.2">
      <c r="A300" s="28" t="s">
        <v>753</v>
      </c>
      <c r="B300" s="28" t="s">
        <v>754</v>
      </c>
      <c r="C300" s="28" t="s">
        <v>31</v>
      </c>
      <c r="D300" s="29" t="s">
        <v>755</v>
      </c>
      <c r="E300" s="28" t="s">
        <v>43</v>
      </c>
      <c r="F300" s="30">
        <v>3</v>
      </c>
      <c r="G300" s="31"/>
      <c r="H300" s="31">
        <f t="shared" si="38"/>
        <v>0</v>
      </c>
    </row>
    <row r="301" spans="1:8" ht="24" customHeight="1" x14ac:dyDescent="0.2">
      <c r="A301" s="24" t="s">
        <v>756</v>
      </c>
      <c r="B301" s="24"/>
      <c r="C301" s="24"/>
      <c r="D301" s="25" t="s">
        <v>757</v>
      </c>
      <c r="E301" s="25"/>
      <c r="F301" s="26"/>
      <c r="G301" s="25"/>
      <c r="H301" s="27">
        <f>SUM(H302:H314)</f>
        <v>0</v>
      </c>
    </row>
    <row r="302" spans="1:8" ht="26.1" customHeight="1" x14ac:dyDescent="0.2">
      <c r="A302" s="28" t="s">
        <v>758</v>
      </c>
      <c r="B302" s="28" t="s">
        <v>86</v>
      </c>
      <c r="C302" s="28" t="s">
        <v>17</v>
      </c>
      <c r="D302" s="29" t="s">
        <v>87</v>
      </c>
      <c r="E302" s="28" t="s">
        <v>84</v>
      </c>
      <c r="F302" s="30">
        <v>0.72</v>
      </c>
      <c r="G302" s="31"/>
      <c r="H302" s="31">
        <f t="shared" ref="H302:H314" si="39">(G302*F302)</f>
        <v>0</v>
      </c>
    </row>
    <row r="303" spans="1:8" ht="26.1" customHeight="1" x14ac:dyDescent="0.2">
      <c r="A303" s="28" t="s">
        <v>759</v>
      </c>
      <c r="B303" s="28" t="s">
        <v>760</v>
      </c>
      <c r="C303" s="28" t="s">
        <v>31</v>
      </c>
      <c r="D303" s="29" t="s">
        <v>761</v>
      </c>
      <c r="E303" s="28" t="s">
        <v>762</v>
      </c>
      <c r="F303" s="30">
        <v>0.72</v>
      </c>
      <c r="G303" s="31"/>
      <c r="H303" s="31">
        <f t="shared" si="39"/>
        <v>0</v>
      </c>
    </row>
    <row r="304" spans="1:8" ht="39" customHeight="1" x14ac:dyDescent="0.2">
      <c r="A304" s="28" t="s">
        <v>763</v>
      </c>
      <c r="B304" s="28" t="s">
        <v>764</v>
      </c>
      <c r="C304" s="28" t="s">
        <v>17</v>
      </c>
      <c r="D304" s="29" t="s">
        <v>765</v>
      </c>
      <c r="E304" s="28" t="s">
        <v>43</v>
      </c>
      <c r="F304" s="30">
        <v>6</v>
      </c>
      <c r="G304" s="31"/>
      <c r="H304" s="31">
        <f t="shared" si="39"/>
        <v>0</v>
      </c>
    </row>
    <row r="305" spans="1:8" ht="39" customHeight="1" x14ac:dyDescent="0.2">
      <c r="A305" s="28" t="s">
        <v>766</v>
      </c>
      <c r="B305" s="28" t="s">
        <v>767</v>
      </c>
      <c r="C305" s="28" t="s">
        <v>17</v>
      </c>
      <c r="D305" s="29" t="s">
        <v>768</v>
      </c>
      <c r="E305" s="28" t="s">
        <v>43</v>
      </c>
      <c r="F305" s="30">
        <v>6</v>
      </c>
      <c r="G305" s="31"/>
      <c r="H305" s="31">
        <f t="shared" si="39"/>
        <v>0</v>
      </c>
    </row>
    <row r="306" spans="1:8" ht="39" customHeight="1" x14ac:dyDescent="0.2">
      <c r="A306" s="28" t="s">
        <v>769</v>
      </c>
      <c r="B306" s="28" t="s">
        <v>770</v>
      </c>
      <c r="C306" s="28" t="s">
        <v>17</v>
      </c>
      <c r="D306" s="29" t="s">
        <v>771</v>
      </c>
      <c r="E306" s="28" t="s">
        <v>43</v>
      </c>
      <c r="F306" s="30">
        <v>6</v>
      </c>
      <c r="G306" s="31"/>
      <c r="H306" s="31">
        <f t="shared" si="39"/>
        <v>0</v>
      </c>
    </row>
    <row r="307" spans="1:8" ht="26.1" customHeight="1" x14ac:dyDescent="0.2">
      <c r="A307" s="28" t="s">
        <v>772</v>
      </c>
      <c r="B307" s="28" t="s">
        <v>773</v>
      </c>
      <c r="C307" s="28" t="s">
        <v>31</v>
      </c>
      <c r="D307" s="29" t="s">
        <v>774</v>
      </c>
      <c r="E307" s="28" t="s">
        <v>59</v>
      </c>
      <c r="F307" s="30">
        <v>1</v>
      </c>
      <c r="G307" s="31"/>
      <c r="H307" s="31">
        <f t="shared" si="39"/>
        <v>0</v>
      </c>
    </row>
    <row r="308" spans="1:8" ht="51.95" customHeight="1" x14ac:dyDescent="0.2">
      <c r="A308" s="28" t="s">
        <v>775</v>
      </c>
      <c r="B308" s="28" t="s">
        <v>776</v>
      </c>
      <c r="C308" s="28" t="s">
        <v>17</v>
      </c>
      <c r="D308" s="29" t="s">
        <v>777</v>
      </c>
      <c r="E308" s="28" t="s">
        <v>515</v>
      </c>
      <c r="F308" s="30">
        <v>2</v>
      </c>
      <c r="G308" s="31"/>
      <c r="H308" s="31">
        <f t="shared" si="39"/>
        <v>0</v>
      </c>
    </row>
    <row r="309" spans="1:8" ht="51.95" customHeight="1" x14ac:dyDescent="0.2">
      <c r="A309" s="28" t="s">
        <v>778</v>
      </c>
      <c r="B309" s="28" t="s">
        <v>779</v>
      </c>
      <c r="C309" s="28" t="s">
        <v>17</v>
      </c>
      <c r="D309" s="29" t="s">
        <v>780</v>
      </c>
      <c r="E309" s="28" t="s">
        <v>515</v>
      </c>
      <c r="F309" s="30">
        <v>1</v>
      </c>
      <c r="G309" s="31"/>
      <c r="H309" s="31">
        <f t="shared" si="39"/>
        <v>0</v>
      </c>
    </row>
    <row r="310" spans="1:8" ht="51.95" customHeight="1" x14ac:dyDescent="0.2">
      <c r="A310" s="28" t="s">
        <v>781</v>
      </c>
      <c r="B310" s="28" t="s">
        <v>782</v>
      </c>
      <c r="C310" s="28" t="s">
        <v>17</v>
      </c>
      <c r="D310" s="29" t="s">
        <v>783</v>
      </c>
      <c r="E310" s="28" t="s">
        <v>515</v>
      </c>
      <c r="F310" s="30">
        <v>2</v>
      </c>
      <c r="G310" s="31"/>
      <c r="H310" s="31">
        <f t="shared" si="39"/>
        <v>0</v>
      </c>
    </row>
    <row r="311" spans="1:8" ht="51.95" customHeight="1" x14ac:dyDescent="0.2">
      <c r="A311" s="28" t="s">
        <v>784</v>
      </c>
      <c r="B311" s="28" t="s">
        <v>785</v>
      </c>
      <c r="C311" s="28" t="s">
        <v>17</v>
      </c>
      <c r="D311" s="29" t="s">
        <v>786</v>
      </c>
      <c r="E311" s="28" t="s">
        <v>515</v>
      </c>
      <c r="F311" s="30">
        <v>1</v>
      </c>
      <c r="G311" s="31"/>
      <c r="H311" s="31">
        <f t="shared" si="39"/>
        <v>0</v>
      </c>
    </row>
    <row r="312" spans="1:8" ht="26.1" customHeight="1" x14ac:dyDescent="0.2">
      <c r="A312" s="28" t="s">
        <v>787</v>
      </c>
      <c r="B312" s="28" t="s">
        <v>788</v>
      </c>
      <c r="C312" s="28" t="s">
        <v>31</v>
      </c>
      <c r="D312" s="29" t="s">
        <v>789</v>
      </c>
      <c r="E312" s="28" t="s">
        <v>59</v>
      </c>
      <c r="F312" s="30">
        <v>1</v>
      </c>
      <c r="G312" s="31"/>
      <c r="H312" s="31">
        <f t="shared" si="39"/>
        <v>0</v>
      </c>
    </row>
    <row r="313" spans="1:8" ht="51.95" customHeight="1" x14ac:dyDescent="0.2">
      <c r="A313" s="28" t="s">
        <v>790</v>
      </c>
      <c r="B313" s="28" t="s">
        <v>791</v>
      </c>
      <c r="C313" s="28" t="s">
        <v>17</v>
      </c>
      <c r="D313" s="29" t="s">
        <v>792</v>
      </c>
      <c r="E313" s="28" t="s">
        <v>515</v>
      </c>
      <c r="F313" s="30">
        <v>1</v>
      </c>
      <c r="G313" s="31"/>
      <c r="H313" s="31">
        <f t="shared" si="39"/>
        <v>0</v>
      </c>
    </row>
    <row r="314" spans="1:8" ht="24" customHeight="1" x14ac:dyDescent="0.2">
      <c r="A314" s="28" t="s">
        <v>793</v>
      </c>
      <c r="B314" s="28" t="s">
        <v>794</v>
      </c>
      <c r="C314" s="28" t="s">
        <v>31</v>
      </c>
      <c r="D314" s="29" t="s">
        <v>795</v>
      </c>
      <c r="E314" s="28" t="s">
        <v>84</v>
      </c>
      <c r="F314" s="30">
        <v>0.72</v>
      </c>
      <c r="G314" s="31"/>
      <c r="H314" s="31">
        <f t="shared" si="39"/>
        <v>0</v>
      </c>
    </row>
    <row r="315" spans="1:8" ht="24" customHeight="1" x14ac:dyDescent="0.2">
      <c r="A315" s="24" t="s">
        <v>796</v>
      </c>
      <c r="B315" s="24"/>
      <c r="C315" s="24"/>
      <c r="D315" s="25" t="s">
        <v>797</v>
      </c>
      <c r="E315" s="25"/>
      <c r="F315" s="26"/>
      <c r="G315" s="25"/>
      <c r="H315" s="27">
        <f>H316+H327+H343</f>
        <v>0</v>
      </c>
    </row>
    <row r="316" spans="1:8" ht="24" customHeight="1" x14ac:dyDescent="0.2">
      <c r="A316" s="24" t="s">
        <v>798</v>
      </c>
      <c r="B316" s="24"/>
      <c r="C316" s="24"/>
      <c r="D316" s="25" t="s">
        <v>799</v>
      </c>
      <c r="E316" s="25"/>
      <c r="F316" s="26"/>
      <c r="G316" s="25"/>
      <c r="H316" s="27">
        <f>SUM(H317:H326)</f>
        <v>0</v>
      </c>
    </row>
    <row r="317" spans="1:8" ht="26.1" customHeight="1" x14ac:dyDescent="0.2">
      <c r="A317" s="28" t="s">
        <v>800</v>
      </c>
      <c r="B317" s="28" t="s">
        <v>801</v>
      </c>
      <c r="C317" s="28" t="s">
        <v>17</v>
      </c>
      <c r="D317" s="29" t="s">
        <v>802</v>
      </c>
      <c r="E317" s="28" t="s">
        <v>43</v>
      </c>
      <c r="F317" s="30">
        <v>18</v>
      </c>
      <c r="G317" s="31"/>
      <c r="H317" s="31">
        <f t="shared" ref="H317:H326" si="40">(G317*F317)</f>
        <v>0</v>
      </c>
    </row>
    <row r="318" spans="1:8" ht="39" customHeight="1" x14ac:dyDescent="0.2">
      <c r="A318" s="28" t="s">
        <v>803</v>
      </c>
      <c r="B318" s="28" t="s">
        <v>748</v>
      </c>
      <c r="C318" s="28" t="s">
        <v>17</v>
      </c>
      <c r="D318" s="29" t="s">
        <v>749</v>
      </c>
      <c r="E318" s="28" t="s">
        <v>43</v>
      </c>
      <c r="F318" s="30">
        <v>18</v>
      </c>
      <c r="G318" s="31"/>
      <c r="H318" s="31">
        <f t="shared" si="40"/>
        <v>0</v>
      </c>
    </row>
    <row r="319" spans="1:8" ht="39" customHeight="1" x14ac:dyDescent="0.2">
      <c r="A319" s="28" t="s">
        <v>804</v>
      </c>
      <c r="B319" s="28" t="s">
        <v>805</v>
      </c>
      <c r="C319" s="28" t="s">
        <v>17</v>
      </c>
      <c r="D319" s="29" t="s">
        <v>806</v>
      </c>
      <c r="E319" s="28" t="s">
        <v>43</v>
      </c>
      <c r="F319" s="30">
        <v>12</v>
      </c>
      <c r="G319" s="31"/>
      <c r="H319" s="31">
        <f t="shared" si="40"/>
        <v>0</v>
      </c>
    </row>
    <row r="320" spans="1:8" ht="39" customHeight="1" x14ac:dyDescent="0.2">
      <c r="A320" s="28" t="s">
        <v>807</v>
      </c>
      <c r="B320" s="28" t="s">
        <v>808</v>
      </c>
      <c r="C320" s="28" t="s">
        <v>17</v>
      </c>
      <c r="D320" s="29" t="s">
        <v>809</v>
      </c>
      <c r="E320" s="28" t="s">
        <v>43</v>
      </c>
      <c r="F320" s="30">
        <v>6</v>
      </c>
      <c r="G320" s="31"/>
      <c r="H320" s="31">
        <f t="shared" si="40"/>
        <v>0</v>
      </c>
    </row>
    <row r="321" spans="1:8" ht="39" customHeight="1" x14ac:dyDescent="0.2">
      <c r="A321" s="28" t="s">
        <v>810</v>
      </c>
      <c r="B321" s="28" t="s">
        <v>811</v>
      </c>
      <c r="C321" s="28" t="s">
        <v>17</v>
      </c>
      <c r="D321" s="29" t="s">
        <v>812</v>
      </c>
      <c r="E321" s="28" t="s">
        <v>515</v>
      </c>
      <c r="F321" s="30">
        <v>1</v>
      </c>
      <c r="G321" s="31"/>
      <c r="H321" s="31">
        <f t="shared" si="40"/>
        <v>0</v>
      </c>
    </row>
    <row r="322" spans="1:8" ht="39" customHeight="1" x14ac:dyDescent="0.2">
      <c r="A322" s="28" t="s">
        <v>813</v>
      </c>
      <c r="B322" s="28" t="s">
        <v>814</v>
      </c>
      <c r="C322" s="28" t="s">
        <v>17</v>
      </c>
      <c r="D322" s="29" t="s">
        <v>815</v>
      </c>
      <c r="E322" s="28" t="s">
        <v>515</v>
      </c>
      <c r="F322" s="30">
        <v>5</v>
      </c>
      <c r="G322" s="31"/>
      <c r="H322" s="31">
        <f t="shared" si="40"/>
        <v>0</v>
      </c>
    </row>
    <row r="323" spans="1:8" ht="39" customHeight="1" x14ac:dyDescent="0.2">
      <c r="A323" s="28" t="s">
        <v>816</v>
      </c>
      <c r="B323" s="28" t="s">
        <v>817</v>
      </c>
      <c r="C323" s="28" t="s">
        <v>17</v>
      </c>
      <c r="D323" s="29" t="s">
        <v>818</v>
      </c>
      <c r="E323" s="28" t="s">
        <v>515</v>
      </c>
      <c r="F323" s="30">
        <v>2</v>
      </c>
      <c r="G323" s="31"/>
      <c r="H323" s="31">
        <f t="shared" si="40"/>
        <v>0</v>
      </c>
    </row>
    <row r="324" spans="1:8" ht="39" customHeight="1" x14ac:dyDescent="0.2">
      <c r="A324" s="28" t="s">
        <v>819</v>
      </c>
      <c r="B324" s="28" t="s">
        <v>820</v>
      </c>
      <c r="C324" s="28" t="s">
        <v>17</v>
      </c>
      <c r="D324" s="29" t="s">
        <v>821</v>
      </c>
      <c r="E324" s="28" t="s">
        <v>515</v>
      </c>
      <c r="F324" s="30">
        <v>1</v>
      </c>
      <c r="G324" s="31"/>
      <c r="H324" s="31">
        <f t="shared" si="40"/>
        <v>0</v>
      </c>
    </row>
    <row r="325" spans="1:8" ht="39" customHeight="1" x14ac:dyDescent="0.2">
      <c r="A325" s="28" t="s">
        <v>822</v>
      </c>
      <c r="B325" s="28" t="s">
        <v>823</v>
      </c>
      <c r="C325" s="28" t="s">
        <v>31</v>
      </c>
      <c r="D325" s="29" t="s">
        <v>824</v>
      </c>
      <c r="E325" s="28" t="s">
        <v>59</v>
      </c>
      <c r="F325" s="30">
        <v>3</v>
      </c>
      <c r="G325" s="31"/>
      <c r="H325" s="31">
        <f t="shared" si="40"/>
        <v>0</v>
      </c>
    </row>
    <row r="326" spans="1:8" ht="39" customHeight="1" x14ac:dyDescent="0.2">
      <c r="A326" s="28" t="s">
        <v>825</v>
      </c>
      <c r="B326" s="28" t="s">
        <v>826</v>
      </c>
      <c r="C326" s="28" t="s">
        <v>17</v>
      </c>
      <c r="D326" s="29" t="s">
        <v>827</v>
      </c>
      <c r="E326" s="28" t="s">
        <v>515</v>
      </c>
      <c r="F326" s="30">
        <v>1</v>
      </c>
      <c r="G326" s="31"/>
      <c r="H326" s="31">
        <f t="shared" si="40"/>
        <v>0</v>
      </c>
    </row>
    <row r="327" spans="1:8" ht="24" customHeight="1" x14ac:dyDescent="0.2">
      <c r="A327" s="24" t="s">
        <v>828</v>
      </c>
      <c r="B327" s="24"/>
      <c r="C327" s="24"/>
      <c r="D327" s="25" t="s">
        <v>829</v>
      </c>
      <c r="E327" s="25"/>
      <c r="F327" s="26"/>
      <c r="G327" s="25"/>
      <c r="H327" s="27">
        <f>SUM(H328:H342)</f>
        <v>0</v>
      </c>
    </row>
    <row r="328" spans="1:8" ht="51.95" customHeight="1" x14ac:dyDescent="0.2">
      <c r="A328" s="28" t="s">
        <v>830</v>
      </c>
      <c r="B328" s="28" t="s">
        <v>831</v>
      </c>
      <c r="C328" s="28" t="s">
        <v>17</v>
      </c>
      <c r="D328" s="29" t="s">
        <v>832</v>
      </c>
      <c r="E328" s="28" t="s">
        <v>43</v>
      </c>
      <c r="F328" s="30">
        <v>6</v>
      </c>
      <c r="G328" s="31"/>
      <c r="H328" s="31">
        <f t="shared" ref="H328:H342" si="41">(G328*F328)</f>
        <v>0</v>
      </c>
    </row>
    <row r="329" spans="1:8" ht="51.95" customHeight="1" x14ac:dyDescent="0.2">
      <c r="A329" s="28" t="s">
        <v>833</v>
      </c>
      <c r="B329" s="28" t="s">
        <v>834</v>
      </c>
      <c r="C329" s="28" t="s">
        <v>17</v>
      </c>
      <c r="D329" s="29" t="s">
        <v>835</v>
      </c>
      <c r="E329" s="28" t="s">
        <v>43</v>
      </c>
      <c r="F329" s="30">
        <v>6</v>
      </c>
      <c r="G329" s="31"/>
      <c r="H329" s="31">
        <f t="shared" si="41"/>
        <v>0</v>
      </c>
    </row>
    <row r="330" spans="1:8" ht="51.95" customHeight="1" x14ac:dyDescent="0.2">
      <c r="A330" s="28" t="s">
        <v>836</v>
      </c>
      <c r="B330" s="28" t="s">
        <v>837</v>
      </c>
      <c r="C330" s="28" t="s">
        <v>17</v>
      </c>
      <c r="D330" s="29" t="s">
        <v>838</v>
      </c>
      <c r="E330" s="28" t="s">
        <v>43</v>
      </c>
      <c r="F330" s="30">
        <v>12</v>
      </c>
      <c r="G330" s="31"/>
      <c r="H330" s="31">
        <f t="shared" si="41"/>
        <v>0</v>
      </c>
    </row>
    <row r="331" spans="1:8" ht="51.95" customHeight="1" x14ac:dyDescent="0.2">
      <c r="A331" s="28" t="s">
        <v>839</v>
      </c>
      <c r="B331" s="28" t="s">
        <v>840</v>
      </c>
      <c r="C331" s="28" t="s">
        <v>17</v>
      </c>
      <c r="D331" s="29" t="s">
        <v>841</v>
      </c>
      <c r="E331" s="28" t="s">
        <v>515</v>
      </c>
      <c r="F331" s="30">
        <v>1</v>
      </c>
      <c r="G331" s="31"/>
      <c r="H331" s="31">
        <f t="shared" si="41"/>
        <v>0</v>
      </c>
    </row>
    <row r="332" spans="1:8" ht="51.95" customHeight="1" x14ac:dyDescent="0.2">
      <c r="A332" s="28" t="s">
        <v>842</v>
      </c>
      <c r="B332" s="28" t="s">
        <v>843</v>
      </c>
      <c r="C332" s="28" t="s">
        <v>17</v>
      </c>
      <c r="D332" s="29" t="s">
        <v>844</v>
      </c>
      <c r="E332" s="28" t="s">
        <v>515</v>
      </c>
      <c r="F332" s="30">
        <v>3</v>
      </c>
      <c r="G332" s="31"/>
      <c r="H332" s="31">
        <f t="shared" si="41"/>
        <v>0</v>
      </c>
    </row>
    <row r="333" spans="1:8" ht="51.95" customHeight="1" x14ac:dyDescent="0.2">
      <c r="A333" s="28" t="s">
        <v>845</v>
      </c>
      <c r="B333" s="28" t="s">
        <v>846</v>
      </c>
      <c r="C333" s="28" t="s">
        <v>17</v>
      </c>
      <c r="D333" s="29" t="s">
        <v>847</v>
      </c>
      <c r="E333" s="28" t="s">
        <v>515</v>
      </c>
      <c r="F333" s="30">
        <v>2</v>
      </c>
      <c r="G333" s="31"/>
      <c r="H333" s="31">
        <f t="shared" si="41"/>
        <v>0</v>
      </c>
    </row>
    <row r="334" spans="1:8" ht="39" customHeight="1" x14ac:dyDescent="0.2">
      <c r="A334" s="28" t="s">
        <v>848</v>
      </c>
      <c r="B334" s="28" t="s">
        <v>849</v>
      </c>
      <c r="C334" s="28" t="s">
        <v>17</v>
      </c>
      <c r="D334" s="29" t="s">
        <v>850</v>
      </c>
      <c r="E334" s="28" t="s">
        <v>515</v>
      </c>
      <c r="F334" s="30">
        <v>2</v>
      </c>
      <c r="G334" s="31"/>
      <c r="H334" s="31">
        <f t="shared" si="41"/>
        <v>0</v>
      </c>
    </row>
    <row r="335" spans="1:8" ht="51.95" customHeight="1" x14ac:dyDescent="0.2">
      <c r="A335" s="28" t="s">
        <v>851</v>
      </c>
      <c r="B335" s="28" t="s">
        <v>852</v>
      </c>
      <c r="C335" s="28" t="s">
        <v>17</v>
      </c>
      <c r="D335" s="29" t="s">
        <v>853</v>
      </c>
      <c r="E335" s="28" t="s">
        <v>515</v>
      </c>
      <c r="F335" s="30">
        <v>8</v>
      </c>
      <c r="G335" s="31"/>
      <c r="H335" s="31">
        <f t="shared" si="41"/>
        <v>0</v>
      </c>
    </row>
    <row r="336" spans="1:8" ht="65.099999999999994" customHeight="1" x14ac:dyDescent="0.2">
      <c r="A336" s="28" t="s">
        <v>854</v>
      </c>
      <c r="B336" s="28" t="s">
        <v>855</v>
      </c>
      <c r="C336" s="28" t="s">
        <v>17</v>
      </c>
      <c r="D336" s="29" t="s">
        <v>856</v>
      </c>
      <c r="E336" s="28" t="s">
        <v>515</v>
      </c>
      <c r="F336" s="30">
        <v>3</v>
      </c>
      <c r="G336" s="31"/>
      <c r="H336" s="31">
        <f t="shared" si="41"/>
        <v>0</v>
      </c>
    </row>
    <row r="337" spans="1:8" ht="65.099999999999994" customHeight="1" x14ac:dyDescent="0.2">
      <c r="A337" s="28" t="s">
        <v>857</v>
      </c>
      <c r="B337" s="28" t="s">
        <v>858</v>
      </c>
      <c r="C337" s="28" t="s">
        <v>17</v>
      </c>
      <c r="D337" s="29" t="s">
        <v>859</v>
      </c>
      <c r="E337" s="28" t="s">
        <v>515</v>
      </c>
      <c r="F337" s="30">
        <v>8</v>
      </c>
      <c r="G337" s="31"/>
      <c r="H337" s="31">
        <f t="shared" si="41"/>
        <v>0</v>
      </c>
    </row>
    <row r="338" spans="1:8" ht="26.1" customHeight="1" x14ac:dyDescent="0.2">
      <c r="A338" s="28" t="s">
        <v>860</v>
      </c>
      <c r="B338" s="28" t="s">
        <v>861</v>
      </c>
      <c r="C338" s="28" t="s">
        <v>17</v>
      </c>
      <c r="D338" s="29" t="s">
        <v>862</v>
      </c>
      <c r="E338" s="28" t="s">
        <v>515</v>
      </c>
      <c r="F338" s="30">
        <v>2</v>
      </c>
      <c r="G338" s="31"/>
      <c r="H338" s="31">
        <f t="shared" si="41"/>
        <v>0</v>
      </c>
    </row>
    <row r="339" spans="1:8" ht="26.1" customHeight="1" x14ac:dyDescent="0.2">
      <c r="A339" s="28" t="s">
        <v>863</v>
      </c>
      <c r="B339" s="28" t="s">
        <v>864</v>
      </c>
      <c r="C339" s="28" t="s">
        <v>17</v>
      </c>
      <c r="D339" s="29" t="s">
        <v>865</v>
      </c>
      <c r="E339" s="28" t="s">
        <v>515</v>
      </c>
      <c r="F339" s="30">
        <v>3</v>
      </c>
      <c r="G339" s="31"/>
      <c r="H339" s="31">
        <f t="shared" si="41"/>
        <v>0</v>
      </c>
    </row>
    <row r="340" spans="1:8" ht="26.1" customHeight="1" x14ac:dyDescent="0.2">
      <c r="A340" s="28" t="s">
        <v>866</v>
      </c>
      <c r="B340" s="28" t="s">
        <v>867</v>
      </c>
      <c r="C340" s="28" t="s">
        <v>17</v>
      </c>
      <c r="D340" s="29" t="s">
        <v>868</v>
      </c>
      <c r="E340" s="28" t="s">
        <v>515</v>
      </c>
      <c r="F340" s="30">
        <v>3</v>
      </c>
      <c r="G340" s="31"/>
      <c r="H340" s="31">
        <f t="shared" si="41"/>
        <v>0</v>
      </c>
    </row>
    <row r="341" spans="1:8" ht="26.1" customHeight="1" x14ac:dyDescent="0.2">
      <c r="A341" s="28" t="s">
        <v>869</v>
      </c>
      <c r="B341" s="28" t="s">
        <v>870</v>
      </c>
      <c r="C341" s="28" t="s">
        <v>17</v>
      </c>
      <c r="D341" s="29" t="s">
        <v>871</v>
      </c>
      <c r="E341" s="28" t="s">
        <v>515</v>
      </c>
      <c r="F341" s="30">
        <v>3</v>
      </c>
      <c r="G341" s="31"/>
      <c r="H341" s="31">
        <f t="shared" si="41"/>
        <v>0</v>
      </c>
    </row>
    <row r="342" spans="1:8" ht="26.1" customHeight="1" x14ac:dyDescent="0.2">
      <c r="A342" s="28" t="s">
        <v>872</v>
      </c>
      <c r="B342" s="28" t="s">
        <v>873</v>
      </c>
      <c r="C342" s="28" t="s">
        <v>17</v>
      </c>
      <c r="D342" s="29" t="s">
        <v>874</v>
      </c>
      <c r="E342" s="28" t="s">
        <v>515</v>
      </c>
      <c r="F342" s="30">
        <v>2</v>
      </c>
      <c r="G342" s="31"/>
      <c r="H342" s="31">
        <f t="shared" si="41"/>
        <v>0</v>
      </c>
    </row>
    <row r="343" spans="1:8" ht="24" customHeight="1" x14ac:dyDescent="0.2">
      <c r="A343" s="24" t="s">
        <v>875</v>
      </c>
      <c r="B343" s="24"/>
      <c r="C343" s="24"/>
      <c r="D343" s="25" t="s">
        <v>876</v>
      </c>
      <c r="E343" s="25"/>
      <c r="F343" s="26"/>
      <c r="G343" s="25"/>
      <c r="H343" s="27">
        <f>SUM(H344:H365)</f>
        <v>0</v>
      </c>
    </row>
    <row r="344" spans="1:8" ht="26.1" customHeight="1" x14ac:dyDescent="0.2">
      <c r="A344" s="28" t="s">
        <v>877</v>
      </c>
      <c r="B344" s="28" t="s">
        <v>878</v>
      </c>
      <c r="C344" s="28" t="s">
        <v>17</v>
      </c>
      <c r="D344" s="29" t="s">
        <v>879</v>
      </c>
      <c r="E344" s="28" t="s">
        <v>515</v>
      </c>
      <c r="F344" s="30">
        <v>1</v>
      </c>
      <c r="G344" s="31"/>
      <c r="H344" s="31">
        <f t="shared" ref="H344:H365" si="42">(G344*F344)</f>
        <v>0</v>
      </c>
    </row>
    <row r="345" spans="1:8" ht="51.95" customHeight="1" x14ac:dyDescent="0.2">
      <c r="A345" s="28" t="s">
        <v>880</v>
      </c>
      <c r="B345" s="28" t="s">
        <v>881</v>
      </c>
      <c r="C345" s="28" t="s">
        <v>31</v>
      </c>
      <c r="D345" s="29" t="s">
        <v>882</v>
      </c>
      <c r="E345" s="28" t="s">
        <v>59</v>
      </c>
      <c r="F345" s="30">
        <v>1</v>
      </c>
      <c r="G345" s="31"/>
      <c r="H345" s="31">
        <f t="shared" si="42"/>
        <v>0</v>
      </c>
    </row>
    <row r="346" spans="1:8" ht="39" customHeight="1" x14ac:dyDescent="0.2">
      <c r="A346" s="28" t="s">
        <v>883</v>
      </c>
      <c r="B346" s="28" t="s">
        <v>884</v>
      </c>
      <c r="C346" s="28" t="s">
        <v>31</v>
      </c>
      <c r="D346" s="29" t="s">
        <v>885</v>
      </c>
      <c r="E346" s="28" t="s">
        <v>59</v>
      </c>
      <c r="F346" s="30">
        <v>2</v>
      </c>
      <c r="G346" s="31"/>
      <c r="H346" s="31">
        <f t="shared" si="42"/>
        <v>0</v>
      </c>
    </row>
    <row r="347" spans="1:8" ht="39" customHeight="1" x14ac:dyDescent="0.2">
      <c r="A347" s="28" t="s">
        <v>886</v>
      </c>
      <c r="B347" s="28" t="s">
        <v>887</v>
      </c>
      <c r="C347" s="28" t="s">
        <v>31</v>
      </c>
      <c r="D347" s="29" t="s">
        <v>888</v>
      </c>
      <c r="E347" s="28" t="s">
        <v>59</v>
      </c>
      <c r="F347" s="30">
        <v>1</v>
      </c>
      <c r="G347" s="31"/>
      <c r="H347" s="31">
        <f t="shared" si="42"/>
        <v>0</v>
      </c>
    </row>
    <row r="348" spans="1:8" ht="26.1" customHeight="1" x14ac:dyDescent="0.2">
      <c r="A348" s="28" t="s">
        <v>889</v>
      </c>
      <c r="B348" s="28" t="s">
        <v>890</v>
      </c>
      <c r="C348" s="28" t="s">
        <v>31</v>
      </c>
      <c r="D348" s="29" t="s">
        <v>891</v>
      </c>
      <c r="E348" s="28" t="s">
        <v>39</v>
      </c>
      <c r="F348" s="30">
        <v>6.5</v>
      </c>
      <c r="G348" s="31"/>
      <c r="H348" s="31">
        <f t="shared" si="42"/>
        <v>0</v>
      </c>
    </row>
    <row r="349" spans="1:8" ht="26.1" customHeight="1" x14ac:dyDescent="0.2">
      <c r="A349" s="28" t="s">
        <v>892</v>
      </c>
      <c r="B349" s="28" t="s">
        <v>893</v>
      </c>
      <c r="C349" s="28" t="s">
        <v>31</v>
      </c>
      <c r="D349" s="29" t="s">
        <v>894</v>
      </c>
      <c r="E349" s="28" t="s">
        <v>59</v>
      </c>
      <c r="F349" s="30">
        <v>10</v>
      </c>
      <c r="G349" s="31"/>
      <c r="H349" s="31">
        <f t="shared" si="42"/>
        <v>0</v>
      </c>
    </row>
    <row r="350" spans="1:8" ht="51.95" customHeight="1" x14ac:dyDescent="0.2">
      <c r="A350" s="28" t="s">
        <v>895</v>
      </c>
      <c r="B350" s="28" t="s">
        <v>896</v>
      </c>
      <c r="C350" s="28" t="s">
        <v>31</v>
      </c>
      <c r="D350" s="29" t="s">
        <v>897</v>
      </c>
      <c r="E350" s="28" t="s">
        <v>59</v>
      </c>
      <c r="F350" s="30">
        <v>2</v>
      </c>
      <c r="G350" s="31"/>
      <c r="H350" s="31">
        <f t="shared" si="42"/>
        <v>0</v>
      </c>
    </row>
    <row r="351" spans="1:8" ht="26.1" customHeight="1" x14ac:dyDescent="0.2">
      <c r="A351" s="28" t="s">
        <v>898</v>
      </c>
      <c r="B351" s="28" t="s">
        <v>899</v>
      </c>
      <c r="C351" s="28" t="s">
        <v>31</v>
      </c>
      <c r="D351" s="29" t="s">
        <v>900</v>
      </c>
      <c r="E351" s="28" t="s">
        <v>59</v>
      </c>
      <c r="F351" s="30">
        <v>12</v>
      </c>
      <c r="G351" s="31"/>
      <c r="H351" s="31">
        <f t="shared" si="42"/>
        <v>0</v>
      </c>
    </row>
    <row r="352" spans="1:8" ht="26.1" customHeight="1" x14ac:dyDescent="0.2">
      <c r="A352" s="28" t="s">
        <v>901</v>
      </c>
      <c r="B352" s="28" t="s">
        <v>902</v>
      </c>
      <c r="C352" s="28" t="s">
        <v>31</v>
      </c>
      <c r="D352" s="29" t="s">
        <v>903</v>
      </c>
      <c r="E352" s="28" t="s">
        <v>59</v>
      </c>
      <c r="F352" s="30">
        <v>2</v>
      </c>
      <c r="G352" s="31"/>
      <c r="H352" s="31">
        <f t="shared" si="42"/>
        <v>0</v>
      </c>
    </row>
    <row r="353" spans="1:8" ht="24" customHeight="1" x14ac:dyDescent="0.2">
      <c r="A353" s="28" t="s">
        <v>904</v>
      </c>
      <c r="B353" s="28" t="s">
        <v>905</v>
      </c>
      <c r="C353" s="28" t="s">
        <v>31</v>
      </c>
      <c r="D353" s="29" t="s">
        <v>906</v>
      </c>
      <c r="E353" s="28" t="s">
        <v>230</v>
      </c>
      <c r="F353" s="30">
        <v>2.8</v>
      </c>
      <c r="G353" s="31"/>
      <c r="H353" s="31">
        <f t="shared" si="42"/>
        <v>0</v>
      </c>
    </row>
    <row r="354" spans="1:8" ht="39" customHeight="1" x14ac:dyDescent="0.2">
      <c r="A354" s="28" t="s">
        <v>907</v>
      </c>
      <c r="B354" s="28" t="s">
        <v>908</v>
      </c>
      <c r="C354" s="28" t="s">
        <v>31</v>
      </c>
      <c r="D354" s="29" t="s">
        <v>909</v>
      </c>
      <c r="E354" s="28" t="s">
        <v>59</v>
      </c>
      <c r="F354" s="30">
        <v>12</v>
      </c>
      <c r="G354" s="31"/>
      <c r="H354" s="31">
        <f t="shared" si="42"/>
        <v>0</v>
      </c>
    </row>
    <row r="355" spans="1:8" ht="26.1" customHeight="1" x14ac:dyDescent="0.2">
      <c r="A355" s="28" t="s">
        <v>910</v>
      </c>
      <c r="B355" s="28" t="s">
        <v>911</v>
      </c>
      <c r="C355" s="28" t="s">
        <v>31</v>
      </c>
      <c r="D355" s="29" t="s">
        <v>912</v>
      </c>
      <c r="E355" s="28" t="s">
        <v>59</v>
      </c>
      <c r="F355" s="30">
        <v>1</v>
      </c>
      <c r="G355" s="31"/>
      <c r="H355" s="31">
        <f t="shared" si="42"/>
        <v>0</v>
      </c>
    </row>
    <row r="356" spans="1:8" ht="39" customHeight="1" x14ac:dyDescent="0.2">
      <c r="A356" s="28" t="s">
        <v>913</v>
      </c>
      <c r="B356" s="28" t="s">
        <v>914</v>
      </c>
      <c r="C356" s="28" t="s">
        <v>17</v>
      </c>
      <c r="D356" s="29" t="s">
        <v>915</v>
      </c>
      <c r="E356" s="28" t="s">
        <v>515</v>
      </c>
      <c r="F356" s="30">
        <v>1</v>
      </c>
      <c r="G356" s="31"/>
      <c r="H356" s="31">
        <f t="shared" si="42"/>
        <v>0</v>
      </c>
    </row>
    <row r="357" spans="1:8" ht="39" customHeight="1" x14ac:dyDescent="0.2">
      <c r="A357" s="28" t="s">
        <v>916</v>
      </c>
      <c r="B357" s="28" t="s">
        <v>917</v>
      </c>
      <c r="C357" s="28" t="s">
        <v>17</v>
      </c>
      <c r="D357" s="29" t="s">
        <v>918</v>
      </c>
      <c r="E357" s="28" t="s">
        <v>515</v>
      </c>
      <c r="F357" s="30">
        <v>6</v>
      </c>
      <c r="G357" s="31"/>
      <c r="H357" s="31">
        <f t="shared" si="42"/>
        <v>0</v>
      </c>
    </row>
    <row r="358" spans="1:8" ht="39" customHeight="1" x14ac:dyDescent="0.2">
      <c r="A358" s="28" t="s">
        <v>919</v>
      </c>
      <c r="B358" s="28" t="s">
        <v>920</v>
      </c>
      <c r="C358" s="28" t="s">
        <v>31</v>
      </c>
      <c r="D358" s="29" t="s">
        <v>921</v>
      </c>
      <c r="E358" s="28" t="s">
        <v>59</v>
      </c>
      <c r="F358" s="30">
        <v>2</v>
      </c>
      <c r="G358" s="31"/>
      <c r="H358" s="31">
        <f t="shared" si="42"/>
        <v>0</v>
      </c>
    </row>
    <row r="359" spans="1:8" ht="39" customHeight="1" x14ac:dyDescent="0.2">
      <c r="A359" s="28" t="s">
        <v>922</v>
      </c>
      <c r="B359" s="28" t="s">
        <v>923</v>
      </c>
      <c r="C359" s="28" t="s">
        <v>31</v>
      </c>
      <c r="D359" s="29" t="s">
        <v>924</v>
      </c>
      <c r="E359" s="28" t="s">
        <v>59</v>
      </c>
      <c r="F359" s="30">
        <v>2</v>
      </c>
      <c r="G359" s="31"/>
      <c r="H359" s="31">
        <f t="shared" si="42"/>
        <v>0</v>
      </c>
    </row>
    <row r="360" spans="1:8" ht="26.1" customHeight="1" x14ac:dyDescent="0.2">
      <c r="A360" s="28" t="s">
        <v>925</v>
      </c>
      <c r="B360" s="28" t="s">
        <v>926</v>
      </c>
      <c r="C360" s="28" t="s">
        <v>31</v>
      </c>
      <c r="D360" s="29" t="s">
        <v>927</v>
      </c>
      <c r="E360" s="28" t="s">
        <v>59</v>
      </c>
      <c r="F360" s="30">
        <v>12</v>
      </c>
      <c r="G360" s="31"/>
      <c r="H360" s="31">
        <f t="shared" si="42"/>
        <v>0</v>
      </c>
    </row>
    <row r="361" spans="1:8" ht="39" customHeight="1" x14ac:dyDescent="0.2">
      <c r="A361" s="28" t="s">
        <v>928</v>
      </c>
      <c r="B361" s="28" t="s">
        <v>908</v>
      </c>
      <c r="C361" s="28" t="s">
        <v>31</v>
      </c>
      <c r="D361" s="29" t="s">
        <v>909</v>
      </c>
      <c r="E361" s="28" t="s">
        <v>59</v>
      </c>
      <c r="F361" s="30">
        <v>2</v>
      </c>
      <c r="G361" s="31"/>
      <c r="H361" s="31">
        <f t="shared" si="42"/>
        <v>0</v>
      </c>
    </row>
    <row r="362" spans="1:8" ht="26.1" customHeight="1" x14ac:dyDescent="0.2">
      <c r="A362" s="28" t="s">
        <v>929</v>
      </c>
      <c r="B362" s="28" t="s">
        <v>930</v>
      </c>
      <c r="C362" s="28" t="s">
        <v>31</v>
      </c>
      <c r="D362" s="29" t="s">
        <v>931</v>
      </c>
      <c r="E362" s="28" t="s">
        <v>59</v>
      </c>
      <c r="F362" s="30">
        <v>10</v>
      </c>
      <c r="G362" s="31"/>
      <c r="H362" s="31">
        <f t="shared" si="42"/>
        <v>0</v>
      </c>
    </row>
    <row r="363" spans="1:8" ht="26.1" customHeight="1" x14ac:dyDescent="0.2">
      <c r="A363" s="28" t="s">
        <v>932</v>
      </c>
      <c r="B363" s="28" t="s">
        <v>933</v>
      </c>
      <c r="C363" s="28" t="s">
        <v>31</v>
      </c>
      <c r="D363" s="29" t="s">
        <v>934</v>
      </c>
      <c r="E363" s="28" t="s">
        <v>59</v>
      </c>
      <c r="F363" s="30">
        <v>4</v>
      </c>
      <c r="G363" s="31"/>
      <c r="H363" s="31">
        <f t="shared" si="42"/>
        <v>0</v>
      </c>
    </row>
    <row r="364" spans="1:8" ht="26.1" customHeight="1" x14ac:dyDescent="0.2">
      <c r="A364" s="28" t="s">
        <v>935</v>
      </c>
      <c r="B364" s="28" t="s">
        <v>936</v>
      </c>
      <c r="C364" s="28" t="s">
        <v>31</v>
      </c>
      <c r="D364" s="29" t="s">
        <v>937</v>
      </c>
      <c r="E364" s="28" t="s">
        <v>59</v>
      </c>
      <c r="F364" s="30">
        <v>4</v>
      </c>
      <c r="G364" s="31"/>
      <c r="H364" s="31">
        <f t="shared" si="42"/>
        <v>0</v>
      </c>
    </row>
    <row r="365" spans="1:8" ht="26.1" customHeight="1" x14ac:dyDescent="0.2">
      <c r="A365" s="28" t="s">
        <v>938</v>
      </c>
      <c r="B365" s="28" t="s">
        <v>939</v>
      </c>
      <c r="C365" s="28" t="s">
        <v>31</v>
      </c>
      <c r="D365" s="29" t="s">
        <v>940</v>
      </c>
      <c r="E365" s="28" t="s">
        <v>59</v>
      </c>
      <c r="F365" s="30">
        <v>8</v>
      </c>
      <c r="G365" s="31"/>
      <c r="H365" s="31">
        <f t="shared" si="42"/>
        <v>0</v>
      </c>
    </row>
    <row r="366" spans="1:8" ht="24" customHeight="1" x14ac:dyDescent="0.2">
      <c r="A366" s="24" t="s">
        <v>941</v>
      </c>
      <c r="B366" s="24"/>
      <c r="C366" s="24"/>
      <c r="D366" s="25" t="s">
        <v>942</v>
      </c>
      <c r="E366" s="25"/>
      <c r="F366" s="26"/>
      <c r="G366" s="25"/>
      <c r="H366" s="27">
        <f>H367+H376+H381</f>
        <v>0</v>
      </c>
    </row>
    <row r="367" spans="1:8" ht="24" customHeight="1" x14ac:dyDescent="0.2">
      <c r="A367" s="24" t="s">
        <v>943</v>
      </c>
      <c r="B367" s="24"/>
      <c r="C367" s="24"/>
      <c r="D367" s="25" t="s">
        <v>944</v>
      </c>
      <c r="E367" s="25"/>
      <c r="F367" s="26"/>
      <c r="G367" s="25"/>
      <c r="H367" s="27">
        <f>SUM(H368:H375)</f>
        <v>0</v>
      </c>
    </row>
    <row r="368" spans="1:8" ht="26.1" customHeight="1" x14ac:dyDescent="0.2">
      <c r="A368" s="28" t="s">
        <v>945</v>
      </c>
      <c r="B368" s="28" t="s">
        <v>946</v>
      </c>
      <c r="C368" s="28" t="s">
        <v>31</v>
      </c>
      <c r="D368" s="29" t="s">
        <v>947</v>
      </c>
      <c r="E368" s="28" t="s">
        <v>59</v>
      </c>
      <c r="F368" s="30">
        <v>17</v>
      </c>
      <c r="G368" s="31"/>
      <c r="H368" s="31">
        <f t="shared" ref="H368:H375" si="43">(G368*F368)</f>
        <v>0</v>
      </c>
    </row>
    <row r="369" spans="1:8" ht="26.1" customHeight="1" x14ac:dyDescent="0.2">
      <c r="A369" s="28" t="s">
        <v>948</v>
      </c>
      <c r="B369" s="28" t="s">
        <v>949</v>
      </c>
      <c r="C369" s="28" t="s">
        <v>31</v>
      </c>
      <c r="D369" s="29" t="s">
        <v>950</v>
      </c>
      <c r="E369" s="28" t="s">
        <v>59</v>
      </c>
      <c r="F369" s="30">
        <v>1</v>
      </c>
      <c r="G369" s="31"/>
      <c r="H369" s="31">
        <f t="shared" si="43"/>
        <v>0</v>
      </c>
    </row>
    <row r="370" spans="1:8" ht="26.1" customHeight="1" x14ac:dyDescent="0.2">
      <c r="A370" s="28" t="s">
        <v>951</v>
      </c>
      <c r="B370" s="28" t="s">
        <v>952</v>
      </c>
      <c r="C370" s="28" t="s">
        <v>31</v>
      </c>
      <c r="D370" s="29" t="s">
        <v>953</v>
      </c>
      <c r="E370" s="28" t="s">
        <v>59</v>
      </c>
      <c r="F370" s="30">
        <v>5</v>
      </c>
      <c r="G370" s="31"/>
      <c r="H370" s="31">
        <f t="shared" si="43"/>
        <v>0</v>
      </c>
    </row>
    <row r="371" spans="1:8" ht="26.1" customHeight="1" x14ac:dyDescent="0.2">
      <c r="A371" s="28" t="s">
        <v>954</v>
      </c>
      <c r="B371" s="28" t="s">
        <v>955</v>
      </c>
      <c r="C371" s="28" t="s">
        <v>31</v>
      </c>
      <c r="D371" s="29" t="s">
        <v>956</v>
      </c>
      <c r="E371" s="28" t="s">
        <v>59</v>
      </c>
      <c r="F371" s="30">
        <v>5</v>
      </c>
      <c r="G371" s="31"/>
      <c r="H371" s="31">
        <f t="shared" si="43"/>
        <v>0</v>
      </c>
    </row>
    <row r="372" spans="1:8" ht="39" customHeight="1" x14ac:dyDescent="0.2">
      <c r="A372" s="28" t="s">
        <v>957</v>
      </c>
      <c r="B372" s="28" t="s">
        <v>958</v>
      </c>
      <c r="C372" s="28" t="s">
        <v>31</v>
      </c>
      <c r="D372" s="29" t="s">
        <v>959</v>
      </c>
      <c r="E372" s="28" t="s">
        <v>59</v>
      </c>
      <c r="F372" s="30">
        <v>1</v>
      </c>
      <c r="G372" s="31"/>
      <c r="H372" s="31">
        <f t="shared" si="43"/>
        <v>0</v>
      </c>
    </row>
    <row r="373" spans="1:8" ht="26.1" customHeight="1" x14ac:dyDescent="0.2">
      <c r="A373" s="28" t="s">
        <v>960</v>
      </c>
      <c r="B373" s="28" t="s">
        <v>961</v>
      </c>
      <c r="C373" s="28" t="s">
        <v>31</v>
      </c>
      <c r="D373" s="29" t="s">
        <v>962</v>
      </c>
      <c r="E373" s="28" t="s">
        <v>43</v>
      </c>
      <c r="F373" s="30">
        <v>88</v>
      </c>
      <c r="G373" s="31"/>
      <c r="H373" s="31">
        <f t="shared" si="43"/>
        <v>0</v>
      </c>
    </row>
    <row r="374" spans="1:8" ht="39" customHeight="1" x14ac:dyDescent="0.2">
      <c r="A374" s="28" t="s">
        <v>963</v>
      </c>
      <c r="B374" s="28" t="s">
        <v>964</v>
      </c>
      <c r="C374" s="28" t="s">
        <v>31</v>
      </c>
      <c r="D374" s="29" t="s">
        <v>965</v>
      </c>
      <c r="E374" s="28" t="s">
        <v>59</v>
      </c>
      <c r="F374" s="30">
        <v>19</v>
      </c>
      <c r="G374" s="31"/>
      <c r="H374" s="31">
        <f t="shared" si="43"/>
        <v>0</v>
      </c>
    </row>
    <row r="375" spans="1:8" ht="26.1" customHeight="1" x14ac:dyDescent="0.2">
      <c r="A375" s="28" t="s">
        <v>966</v>
      </c>
      <c r="B375" s="28" t="s">
        <v>967</v>
      </c>
      <c r="C375" s="28" t="s">
        <v>31</v>
      </c>
      <c r="D375" s="29" t="s">
        <v>968</v>
      </c>
      <c r="E375" s="28" t="s">
        <v>59</v>
      </c>
      <c r="F375" s="30">
        <v>3</v>
      </c>
      <c r="G375" s="31"/>
      <c r="H375" s="31">
        <f t="shared" si="43"/>
        <v>0</v>
      </c>
    </row>
    <row r="376" spans="1:8" ht="24" customHeight="1" x14ac:dyDescent="0.2">
      <c r="A376" s="24" t="s">
        <v>969</v>
      </c>
      <c r="B376" s="24"/>
      <c r="C376" s="24"/>
      <c r="D376" s="25" t="s">
        <v>970</v>
      </c>
      <c r="E376" s="25"/>
      <c r="F376" s="26"/>
      <c r="G376" s="25"/>
      <c r="H376" s="27">
        <f>SUM(H377:H380)</f>
        <v>0</v>
      </c>
    </row>
    <row r="377" spans="1:8" ht="65.099999999999994" customHeight="1" x14ac:dyDescent="0.2">
      <c r="A377" s="28" t="s">
        <v>971</v>
      </c>
      <c r="B377" s="28" t="s">
        <v>972</v>
      </c>
      <c r="C377" s="28" t="s">
        <v>31</v>
      </c>
      <c r="D377" s="29" t="s">
        <v>973</v>
      </c>
      <c r="E377" s="28" t="s">
        <v>59</v>
      </c>
      <c r="F377" s="30">
        <v>46</v>
      </c>
      <c r="G377" s="31"/>
      <c r="H377" s="31">
        <f t="shared" ref="H377:H380" si="44">(G377*F377)</f>
        <v>0</v>
      </c>
    </row>
    <row r="378" spans="1:8" ht="51.95" customHeight="1" x14ac:dyDescent="0.2">
      <c r="A378" s="28" t="s">
        <v>974</v>
      </c>
      <c r="B378" s="28" t="s">
        <v>975</v>
      </c>
      <c r="C378" s="28" t="s">
        <v>31</v>
      </c>
      <c r="D378" s="29" t="s">
        <v>976</v>
      </c>
      <c r="E378" s="28" t="s">
        <v>59</v>
      </c>
      <c r="F378" s="30">
        <v>3</v>
      </c>
      <c r="G378" s="31"/>
      <c r="H378" s="31">
        <f t="shared" si="44"/>
        <v>0</v>
      </c>
    </row>
    <row r="379" spans="1:8" ht="78" customHeight="1" x14ac:dyDescent="0.2">
      <c r="A379" s="28" t="s">
        <v>977</v>
      </c>
      <c r="B379" s="28" t="s">
        <v>978</v>
      </c>
      <c r="C379" s="28" t="s">
        <v>31</v>
      </c>
      <c r="D379" s="29" t="s">
        <v>979</v>
      </c>
      <c r="E379" s="28" t="s">
        <v>59</v>
      </c>
      <c r="F379" s="30">
        <v>21</v>
      </c>
      <c r="G379" s="31"/>
      <c r="H379" s="31">
        <f t="shared" si="44"/>
        <v>0</v>
      </c>
    </row>
    <row r="380" spans="1:8" ht="39" customHeight="1" x14ac:dyDescent="0.2">
      <c r="A380" s="28" t="s">
        <v>980</v>
      </c>
      <c r="B380" s="28" t="s">
        <v>981</v>
      </c>
      <c r="C380" s="28" t="s">
        <v>17</v>
      </c>
      <c r="D380" s="29" t="s">
        <v>982</v>
      </c>
      <c r="E380" s="28" t="s">
        <v>39</v>
      </c>
      <c r="F380" s="30">
        <v>4</v>
      </c>
      <c r="G380" s="31"/>
      <c r="H380" s="31">
        <f t="shared" si="44"/>
        <v>0</v>
      </c>
    </row>
    <row r="381" spans="1:8" ht="24" customHeight="1" x14ac:dyDescent="0.2">
      <c r="A381" s="24" t="s">
        <v>983</v>
      </c>
      <c r="B381" s="24"/>
      <c r="C381" s="24"/>
      <c r="D381" s="25" t="s">
        <v>984</v>
      </c>
      <c r="E381" s="25"/>
      <c r="F381" s="26"/>
      <c r="G381" s="25"/>
      <c r="H381" s="27">
        <f>SUM(H382:H383)</f>
        <v>0</v>
      </c>
    </row>
    <row r="382" spans="1:8" ht="39" customHeight="1" x14ac:dyDescent="0.2">
      <c r="A382" s="28" t="s">
        <v>985</v>
      </c>
      <c r="B382" s="28" t="s">
        <v>986</v>
      </c>
      <c r="C382" s="28" t="s">
        <v>17</v>
      </c>
      <c r="D382" s="29" t="s">
        <v>987</v>
      </c>
      <c r="E382" s="28" t="s">
        <v>515</v>
      </c>
      <c r="F382" s="30">
        <v>1</v>
      </c>
      <c r="G382" s="31"/>
      <c r="H382" s="31">
        <f t="shared" ref="H382:H383" si="45">(G382*F382)</f>
        <v>0</v>
      </c>
    </row>
    <row r="383" spans="1:8" ht="39" customHeight="1" x14ac:dyDescent="0.2">
      <c r="A383" s="28" t="s">
        <v>988</v>
      </c>
      <c r="B383" s="28" t="s">
        <v>989</v>
      </c>
      <c r="C383" s="28" t="s">
        <v>31</v>
      </c>
      <c r="D383" s="29" t="s">
        <v>990</v>
      </c>
      <c r="E383" s="28" t="s">
        <v>59</v>
      </c>
      <c r="F383" s="30">
        <v>11</v>
      </c>
      <c r="G383" s="31"/>
      <c r="H383" s="31">
        <f t="shared" si="45"/>
        <v>0</v>
      </c>
    </row>
    <row r="384" spans="1:8" ht="24" customHeight="1" x14ac:dyDescent="0.2">
      <c r="A384" s="24" t="s">
        <v>991</v>
      </c>
      <c r="B384" s="24"/>
      <c r="C384" s="24"/>
      <c r="D384" s="25" t="s">
        <v>992</v>
      </c>
      <c r="E384" s="25"/>
      <c r="F384" s="26"/>
      <c r="G384" s="25"/>
      <c r="H384" s="27">
        <f>H385+H406</f>
        <v>0</v>
      </c>
    </row>
    <row r="385" spans="1:8" ht="24" customHeight="1" x14ac:dyDescent="0.2">
      <c r="A385" s="24" t="s">
        <v>993</v>
      </c>
      <c r="B385" s="24"/>
      <c r="C385" s="24"/>
      <c r="D385" s="25" t="s">
        <v>994</v>
      </c>
      <c r="E385" s="25"/>
      <c r="F385" s="26"/>
      <c r="G385" s="25"/>
      <c r="H385" s="27">
        <f>SUM(H386:H405)</f>
        <v>0</v>
      </c>
    </row>
    <row r="386" spans="1:8" ht="39" customHeight="1" x14ac:dyDescent="0.2">
      <c r="A386" s="28" t="s">
        <v>995</v>
      </c>
      <c r="B386" s="28" t="s">
        <v>996</v>
      </c>
      <c r="C386" s="28" t="s">
        <v>17</v>
      </c>
      <c r="D386" s="29" t="s">
        <v>997</v>
      </c>
      <c r="E386" s="28" t="s">
        <v>515</v>
      </c>
      <c r="F386" s="30">
        <v>6</v>
      </c>
      <c r="G386" s="31"/>
      <c r="H386" s="31">
        <f t="shared" ref="H386:H405" si="46">(G386*F386)</f>
        <v>0</v>
      </c>
    </row>
    <row r="387" spans="1:8" ht="39" customHeight="1" x14ac:dyDescent="0.2">
      <c r="A387" s="28" t="s">
        <v>998</v>
      </c>
      <c r="B387" s="28" t="s">
        <v>999</v>
      </c>
      <c r="C387" s="28" t="s">
        <v>17</v>
      </c>
      <c r="D387" s="29" t="s">
        <v>1000</v>
      </c>
      <c r="E387" s="28" t="s">
        <v>515</v>
      </c>
      <c r="F387" s="30">
        <v>1</v>
      </c>
      <c r="G387" s="31"/>
      <c r="H387" s="31">
        <f t="shared" si="46"/>
        <v>0</v>
      </c>
    </row>
    <row r="388" spans="1:8" ht="39" customHeight="1" x14ac:dyDescent="0.2">
      <c r="A388" s="28" t="s">
        <v>1001</v>
      </c>
      <c r="B388" s="28" t="s">
        <v>1002</v>
      </c>
      <c r="C388" s="28" t="s">
        <v>17</v>
      </c>
      <c r="D388" s="29" t="s">
        <v>1003</v>
      </c>
      <c r="E388" s="28" t="s">
        <v>515</v>
      </c>
      <c r="F388" s="30">
        <v>3</v>
      </c>
      <c r="G388" s="31"/>
      <c r="H388" s="31">
        <f t="shared" si="46"/>
        <v>0</v>
      </c>
    </row>
    <row r="389" spans="1:8" ht="39" customHeight="1" x14ac:dyDescent="0.2">
      <c r="A389" s="28" t="s">
        <v>1004</v>
      </c>
      <c r="B389" s="28" t="s">
        <v>1005</v>
      </c>
      <c r="C389" s="28" t="s">
        <v>31</v>
      </c>
      <c r="D389" s="29" t="s">
        <v>1006</v>
      </c>
      <c r="E389" s="28" t="s">
        <v>59</v>
      </c>
      <c r="F389" s="30">
        <v>1</v>
      </c>
      <c r="G389" s="31"/>
      <c r="H389" s="31">
        <f t="shared" si="46"/>
        <v>0</v>
      </c>
    </row>
    <row r="390" spans="1:8" ht="26.1" customHeight="1" x14ac:dyDescent="0.2">
      <c r="A390" s="28" t="s">
        <v>1007</v>
      </c>
      <c r="B390" s="28" t="s">
        <v>1008</v>
      </c>
      <c r="C390" s="28" t="s">
        <v>31</v>
      </c>
      <c r="D390" s="29" t="s">
        <v>1009</v>
      </c>
      <c r="E390" s="28" t="s">
        <v>59</v>
      </c>
      <c r="F390" s="30">
        <v>1</v>
      </c>
      <c r="G390" s="31"/>
      <c r="H390" s="31">
        <f t="shared" si="46"/>
        <v>0</v>
      </c>
    </row>
    <row r="391" spans="1:8" ht="39" customHeight="1" x14ac:dyDescent="0.2">
      <c r="A391" s="28" t="s">
        <v>1010</v>
      </c>
      <c r="B391" s="28" t="s">
        <v>1011</v>
      </c>
      <c r="C391" s="28" t="s">
        <v>17</v>
      </c>
      <c r="D391" s="29" t="s">
        <v>1012</v>
      </c>
      <c r="E391" s="28" t="s">
        <v>43</v>
      </c>
      <c r="F391" s="30">
        <v>31.25</v>
      </c>
      <c r="G391" s="31"/>
      <c r="H391" s="31">
        <f t="shared" si="46"/>
        <v>0</v>
      </c>
    </row>
    <row r="392" spans="1:8" ht="39" customHeight="1" x14ac:dyDescent="0.2">
      <c r="A392" s="28" t="s">
        <v>1013</v>
      </c>
      <c r="B392" s="28" t="s">
        <v>1014</v>
      </c>
      <c r="C392" s="28" t="s">
        <v>17</v>
      </c>
      <c r="D392" s="29" t="s">
        <v>1015</v>
      </c>
      <c r="E392" s="28" t="s">
        <v>43</v>
      </c>
      <c r="F392" s="30">
        <v>27</v>
      </c>
      <c r="G392" s="31"/>
      <c r="H392" s="31">
        <f t="shared" si="46"/>
        <v>0</v>
      </c>
    </row>
    <row r="393" spans="1:8" ht="26.1" customHeight="1" x14ac:dyDescent="0.2">
      <c r="A393" s="28" t="s">
        <v>1016</v>
      </c>
      <c r="B393" s="28" t="s">
        <v>1017</v>
      </c>
      <c r="C393" s="28" t="s">
        <v>17</v>
      </c>
      <c r="D393" s="29" t="s">
        <v>1018</v>
      </c>
      <c r="E393" s="28" t="s">
        <v>515</v>
      </c>
      <c r="F393" s="30">
        <v>2</v>
      </c>
      <c r="G393" s="31"/>
      <c r="H393" s="31">
        <f t="shared" si="46"/>
        <v>0</v>
      </c>
    </row>
    <row r="394" spans="1:8" ht="65.099999999999994" customHeight="1" x14ac:dyDescent="0.2">
      <c r="A394" s="28" t="s">
        <v>1019</v>
      </c>
      <c r="B394" s="28" t="s">
        <v>1020</v>
      </c>
      <c r="C394" s="28" t="s">
        <v>31</v>
      </c>
      <c r="D394" s="29" t="s">
        <v>1021</v>
      </c>
      <c r="E394" s="28" t="s">
        <v>43</v>
      </c>
      <c r="F394" s="30">
        <v>25.1</v>
      </c>
      <c r="G394" s="31"/>
      <c r="H394" s="31">
        <f t="shared" si="46"/>
        <v>0</v>
      </c>
    </row>
    <row r="395" spans="1:8" ht="65.099999999999994" customHeight="1" x14ac:dyDescent="0.2">
      <c r="A395" s="28" t="s">
        <v>1022</v>
      </c>
      <c r="B395" s="28" t="s">
        <v>1023</v>
      </c>
      <c r="C395" s="28" t="s">
        <v>31</v>
      </c>
      <c r="D395" s="29" t="s">
        <v>1024</v>
      </c>
      <c r="E395" s="28" t="s">
        <v>43</v>
      </c>
      <c r="F395" s="30">
        <v>27.4</v>
      </c>
      <c r="G395" s="31"/>
      <c r="H395" s="31">
        <f t="shared" si="46"/>
        <v>0</v>
      </c>
    </row>
    <row r="396" spans="1:8" ht="26.1" customHeight="1" x14ac:dyDescent="0.2">
      <c r="A396" s="28" t="s">
        <v>1025</v>
      </c>
      <c r="B396" s="28" t="s">
        <v>1026</v>
      </c>
      <c r="C396" s="28" t="s">
        <v>31</v>
      </c>
      <c r="D396" s="29" t="s">
        <v>1027</v>
      </c>
      <c r="E396" s="28" t="s">
        <v>43</v>
      </c>
      <c r="F396" s="30">
        <v>56.8</v>
      </c>
      <c r="G396" s="31"/>
      <c r="H396" s="31">
        <f t="shared" si="46"/>
        <v>0</v>
      </c>
    </row>
    <row r="397" spans="1:8" ht="26.1" customHeight="1" x14ac:dyDescent="0.2">
      <c r="A397" s="28" t="s">
        <v>1028</v>
      </c>
      <c r="B397" s="28" t="s">
        <v>1029</v>
      </c>
      <c r="C397" s="28" t="s">
        <v>31</v>
      </c>
      <c r="D397" s="29" t="s">
        <v>1030</v>
      </c>
      <c r="E397" s="28" t="s">
        <v>59</v>
      </c>
      <c r="F397" s="30">
        <v>1</v>
      </c>
      <c r="G397" s="31"/>
      <c r="H397" s="31">
        <f t="shared" si="46"/>
        <v>0</v>
      </c>
    </row>
    <row r="398" spans="1:8" ht="26.1" customHeight="1" x14ac:dyDescent="0.2">
      <c r="A398" s="28" t="s">
        <v>1031</v>
      </c>
      <c r="B398" s="28" t="s">
        <v>1032</v>
      </c>
      <c r="C398" s="28" t="s">
        <v>17</v>
      </c>
      <c r="D398" s="29" t="s">
        <v>1033</v>
      </c>
      <c r="E398" s="28" t="s">
        <v>515</v>
      </c>
      <c r="F398" s="30">
        <v>8</v>
      </c>
      <c r="G398" s="31"/>
      <c r="H398" s="31">
        <f t="shared" si="46"/>
        <v>0</v>
      </c>
    </row>
    <row r="399" spans="1:8" ht="26.1" customHeight="1" x14ac:dyDescent="0.2">
      <c r="A399" s="28" t="s">
        <v>1034</v>
      </c>
      <c r="B399" s="28" t="s">
        <v>1035</v>
      </c>
      <c r="C399" s="28" t="s">
        <v>17</v>
      </c>
      <c r="D399" s="29" t="s">
        <v>1036</v>
      </c>
      <c r="E399" s="28" t="s">
        <v>515</v>
      </c>
      <c r="F399" s="30">
        <v>8</v>
      </c>
      <c r="G399" s="31"/>
      <c r="H399" s="31">
        <f t="shared" si="46"/>
        <v>0</v>
      </c>
    </row>
    <row r="400" spans="1:8" ht="26.1" customHeight="1" x14ac:dyDescent="0.2">
      <c r="A400" s="28" t="s">
        <v>1037</v>
      </c>
      <c r="B400" s="28" t="s">
        <v>699</v>
      </c>
      <c r="C400" s="28" t="s">
        <v>17</v>
      </c>
      <c r="D400" s="29" t="s">
        <v>700</v>
      </c>
      <c r="E400" s="28" t="s">
        <v>43</v>
      </c>
      <c r="F400" s="30">
        <v>32.56</v>
      </c>
      <c r="G400" s="31"/>
      <c r="H400" s="31">
        <f t="shared" si="46"/>
        <v>0</v>
      </c>
    </row>
    <row r="401" spans="1:8" ht="39" customHeight="1" x14ac:dyDescent="0.2">
      <c r="A401" s="28" t="s">
        <v>1038</v>
      </c>
      <c r="B401" s="28" t="s">
        <v>748</v>
      </c>
      <c r="C401" s="28" t="s">
        <v>17</v>
      </c>
      <c r="D401" s="29" t="s">
        <v>749</v>
      </c>
      <c r="E401" s="28" t="s">
        <v>43</v>
      </c>
      <c r="F401" s="30">
        <v>32.56</v>
      </c>
      <c r="G401" s="31"/>
      <c r="H401" s="31">
        <f t="shared" si="46"/>
        <v>0</v>
      </c>
    </row>
    <row r="402" spans="1:8" ht="24" customHeight="1" x14ac:dyDescent="0.2">
      <c r="A402" s="28" t="s">
        <v>1039</v>
      </c>
      <c r="B402" s="28" t="s">
        <v>1040</v>
      </c>
      <c r="C402" s="28" t="s">
        <v>31</v>
      </c>
      <c r="D402" s="29" t="s">
        <v>1041</v>
      </c>
      <c r="E402" s="28" t="s">
        <v>515</v>
      </c>
      <c r="F402" s="30">
        <v>4</v>
      </c>
      <c r="G402" s="31"/>
      <c r="H402" s="31">
        <f t="shared" si="46"/>
        <v>0</v>
      </c>
    </row>
    <row r="403" spans="1:8" ht="26.1" customHeight="1" x14ac:dyDescent="0.2">
      <c r="A403" s="28" t="s">
        <v>1042</v>
      </c>
      <c r="B403" s="28" t="s">
        <v>1043</v>
      </c>
      <c r="C403" s="28" t="s">
        <v>17</v>
      </c>
      <c r="D403" s="29" t="s">
        <v>1044</v>
      </c>
      <c r="E403" s="28" t="s">
        <v>515</v>
      </c>
      <c r="F403" s="30">
        <v>2</v>
      </c>
      <c r="G403" s="31"/>
      <c r="H403" s="31">
        <f t="shared" si="46"/>
        <v>0</v>
      </c>
    </row>
    <row r="404" spans="1:8" ht="26.1" customHeight="1" x14ac:dyDescent="0.2">
      <c r="A404" s="28" t="s">
        <v>1045</v>
      </c>
      <c r="B404" s="28" t="s">
        <v>1046</v>
      </c>
      <c r="C404" s="28" t="s">
        <v>17</v>
      </c>
      <c r="D404" s="29" t="s">
        <v>1047</v>
      </c>
      <c r="E404" s="28" t="s">
        <v>43</v>
      </c>
      <c r="F404" s="30">
        <v>8.5</v>
      </c>
      <c r="G404" s="31"/>
      <c r="H404" s="31">
        <f t="shared" si="46"/>
        <v>0</v>
      </c>
    </row>
    <row r="405" spans="1:8" ht="39" customHeight="1" x14ac:dyDescent="0.2">
      <c r="A405" s="28" t="s">
        <v>1048</v>
      </c>
      <c r="B405" s="28" t="s">
        <v>1049</v>
      </c>
      <c r="C405" s="28" t="s">
        <v>17</v>
      </c>
      <c r="D405" s="29" t="s">
        <v>1050</v>
      </c>
      <c r="E405" s="28" t="s">
        <v>43</v>
      </c>
      <c r="F405" s="30">
        <v>8.5</v>
      </c>
      <c r="G405" s="31"/>
      <c r="H405" s="31">
        <f t="shared" si="46"/>
        <v>0</v>
      </c>
    </row>
    <row r="406" spans="1:8" ht="24" customHeight="1" x14ac:dyDescent="0.2">
      <c r="A406" s="24" t="s">
        <v>1051</v>
      </c>
      <c r="B406" s="24"/>
      <c r="C406" s="24"/>
      <c r="D406" s="25" t="s">
        <v>1052</v>
      </c>
      <c r="E406" s="25"/>
      <c r="F406" s="26"/>
      <c r="G406" s="25"/>
      <c r="H406" s="27">
        <f>SUM(H407:H413)</f>
        <v>0</v>
      </c>
    </row>
    <row r="407" spans="1:8" ht="39" customHeight="1" x14ac:dyDescent="0.2">
      <c r="A407" s="28" t="s">
        <v>1053</v>
      </c>
      <c r="B407" s="28" t="s">
        <v>1054</v>
      </c>
      <c r="C407" s="28" t="s">
        <v>17</v>
      </c>
      <c r="D407" s="29" t="s">
        <v>1055</v>
      </c>
      <c r="E407" s="28" t="s">
        <v>43</v>
      </c>
      <c r="F407" s="30">
        <v>41.5</v>
      </c>
      <c r="G407" s="31"/>
      <c r="H407" s="31">
        <f t="shared" ref="H407:H413" si="47">(G407*F407)</f>
        <v>0</v>
      </c>
    </row>
    <row r="408" spans="1:8" ht="39" customHeight="1" x14ac:dyDescent="0.2">
      <c r="A408" s="28" t="s">
        <v>1056</v>
      </c>
      <c r="B408" s="28" t="s">
        <v>1057</v>
      </c>
      <c r="C408" s="28" t="s">
        <v>17</v>
      </c>
      <c r="D408" s="29" t="s">
        <v>1058</v>
      </c>
      <c r="E408" s="28" t="s">
        <v>515</v>
      </c>
      <c r="F408" s="30">
        <v>24</v>
      </c>
      <c r="G408" s="31"/>
      <c r="H408" s="31">
        <f t="shared" si="47"/>
        <v>0</v>
      </c>
    </row>
    <row r="409" spans="1:8" ht="39" customHeight="1" x14ac:dyDescent="0.2">
      <c r="A409" s="28" t="s">
        <v>1059</v>
      </c>
      <c r="B409" s="28" t="s">
        <v>1060</v>
      </c>
      <c r="C409" s="28" t="s">
        <v>17</v>
      </c>
      <c r="D409" s="29" t="s">
        <v>1061</v>
      </c>
      <c r="E409" s="28" t="s">
        <v>515</v>
      </c>
      <c r="F409" s="30">
        <v>6</v>
      </c>
      <c r="G409" s="31"/>
      <c r="H409" s="31">
        <f t="shared" si="47"/>
        <v>0</v>
      </c>
    </row>
    <row r="410" spans="1:8" ht="39" customHeight="1" x14ac:dyDescent="0.2">
      <c r="A410" s="28" t="s">
        <v>1062</v>
      </c>
      <c r="B410" s="28" t="s">
        <v>1063</v>
      </c>
      <c r="C410" s="28" t="s">
        <v>17</v>
      </c>
      <c r="D410" s="29" t="s">
        <v>1064</v>
      </c>
      <c r="E410" s="28" t="s">
        <v>515</v>
      </c>
      <c r="F410" s="30">
        <v>4</v>
      </c>
      <c r="G410" s="31"/>
      <c r="H410" s="31">
        <f t="shared" si="47"/>
        <v>0</v>
      </c>
    </row>
    <row r="411" spans="1:8" ht="26.1" customHeight="1" x14ac:dyDescent="0.2">
      <c r="A411" s="28" t="s">
        <v>1065</v>
      </c>
      <c r="B411" s="28" t="s">
        <v>1066</v>
      </c>
      <c r="C411" s="28" t="s">
        <v>31</v>
      </c>
      <c r="D411" s="29" t="s">
        <v>1067</v>
      </c>
      <c r="E411" s="28" t="s">
        <v>43</v>
      </c>
      <c r="F411" s="30">
        <v>34</v>
      </c>
      <c r="G411" s="31"/>
      <c r="H411" s="31">
        <f t="shared" si="47"/>
        <v>0</v>
      </c>
    </row>
    <row r="412" spans="1:8" ht="26.1" customHeight="1" x14ac:dyDescent="0.2">
      <c r="A412" s="28" t="s">
        <v>1068</v>
      </c>
      <c r="B412" s="28" t="s">
        <v>1069</v>
      </c>
      <c r="C412" s="28" t="s">
        <v>17</v>
      </c>
      <c r="D412" s="29" t="s">
        <v>1070</v>
      </c>
      <c r="E412" s="28" t="s">
        <v>515</v>
      </c>
      <c r="F412" s="30">
        <v>10</v>
      </c>
      <c r="G412" s="31"/>
      <c r="H412" s="31">
        <f t="shared" si="47"/>
        <v>0</v>
      </c>
    </row>
    <row r="413" spans="1:8" ht="26.1" customHeight="1" x14ac:dyDescent="0.2">
      <c r="A413" s="28" t="s">
        <v>1071</v>
      </c>
      <c r="B413" s="28" t="s">
        <v>1035</v>
      </c>
      <c r="C413" s="28" t="s">
        <v>17</v>
      </c>
      <c r="D413" s="29" t="s">
        <v>1036</v>
      </c>
      <c r="E413" s="28" t="s">
        <v>515</v>
      </c>
      <c r="F413" s="30">
        <v>10</v>
      </c>
      <c r="G413" s="31"/>
      <c r="H413" s="31">
        <f t="shared" si="47"/>
        <v>0</v>
      </c>
    </row>
    <row r="414" spans="1:8" ht="24" customHeight="1" x14ac:dyDescent="0.2">
      <c r="A414" s="24" t="s">
        <v>1072</v>
      </c>
      <c r="B414" s="24"/>
      <c r="C414" s="24"/>
      <c r="D414" s="25" t="s">
        <v>1073</v>
      </c>
      <c r="E414" s="25"/>
      <c r="F414" s="26"/>
      <c r="G414" s="25"/>
      <c r="H414" s="27">
        <f>H415</f>
        <v>0</v>
      </c>
    </row>
    <row r="415" spans="1:8" ht="24" customHeight="1" x14ac:dyDescent="0.2">
      <c r="A415" s="24" t="s">
        <v>1074</v>
      </c>
      <c r="B415" s="24"/>
      <c r="C415" s="24"/>
      <c r="D415" s="25" t="s">
        <v>1075</v>
      </c>
      <c r="E415" s="25"/>
      <c r="F415" s="26"/>
      <c r="G415" s="25"/>
      <c r="H415" s="27">
        <f>SUM(H416:H426)</f>
        <v>0</v>
      </c>
    </row>
    <row r="416" spans="1:8" ht="39" customHeight="1" x14ac:dyDescent="0.2">
      <c r="A416" s="28" t="s">
        <v>1076</v>
      </c>
      <c r="B416" s="28" t="s">
        <v>1077</v>
      </c>
      <c r="C416" s="28" t="s">
        <v>17</v>
      </c>
      <c r="D416" s="29" t="s">
        <v>1078</v>
      </c>
      <c r="E416" s="28" t="s">
        <v>515</v>
      </c>
      <c r="F416" s="30">
        <v>1</v>
      </c>
      <c r="G416" s="31"/>
      <c r="H416" s="31">
        <f t="shared" ref="H416:H426" si="48">(G416*F416)</f>
        <v>0</v>
      </c>
    </row>
    <row r="417" spans="1:8" ht="26.1" customHeight="1" x14ac:dyDescent="0.2">
      <c r="A417" s="28" t="s">
        <v>1079</v>
      </c>
      <c r="B417" s="28" t="s">
        <v>1080</v>
      </c>
      <c r="C417" s="28" t="s">
        <v>31</v>
      </c>
      <c r="D417" s="29" t="s">
        <v>1081</v>
      </c>
      <c r="E417" s="28" t="s">
        <v>59</v>
      </c>
      <c r="F417" s="30">
        <v>1</v>
      </c>
      <c r="G417" s="31"/>
      <c r="H417" s="31">
        <f t="shared" si="48"/>
        <v>0</v>
      </c>
    </row>
    <row r="418" spans="1:8" ht="26.1" customHeight="1" x14ac:dyDescent="0.2">
      <c r="A418" s="28" t="s">
        <v>1082</v>
      </c>
      <c r="B418" s="28" t="s">
        <v>1083</v>
      </c>
      <c r="C418" s="28" t="s">
        <v>31</v>
      </c>
      <c r="D418" s="29" t="s">
        <v>1084</v>
      </c>
      <c r="E418" s="28" t="s">
        <v>59</v>
      </c>
      <c r="F418" s="30">
        <v>1</v>
      </c>
      <c r="G418" s="31"/>
      <c r="H418" s="31">
        <f t="shared" si="48"/>
        <v>0</v>
      </c>
    </row>
    <row r="419" spans="1:8" ht="39" customHeight="1" x14ac:dyDescent="0.2">
      <c r="A419" s="28" t="s">
        <v>1085</v>
      </c>
      <c r="B419" s="28" t="s">
        <v>1086</v>
      </c>
      <c r="C419" s="28" t="s">
        <v>31</v>
      </c>
      <c r="D419" s="29" t="s">
        <v>1087</v>
      </c>
      <c r="E419" s="28" t="s">
        <v>59</v>
      </c>
      <c r="F419" s="30">
        <v>1</v>
      </c>
      <c r="G419" s="31"/>
      <c r="H419" s="31">
        <f t="shared" si="48"/>
        <v>0</v>
      </c>
    </row>
    <row r="420" spans="1:8" ht="39" customHeight="1" x14ac:dyDescent="0.2">
      <c r="A420" s="28" t="s">
        <v>1088</v>
      </c>
      <c r="B420" s="28" t="s">
        <v>1089</v>
      </c>
      <c r="C420" s="28" t="s">
        <v>31</v>
      </c>
      <c r="D420" s="29" t="s">
        <v>1090</v>
      </c>
      <c r="E420" s="28" t="s">
        <v>59</v>
      </c>
      <c r="F420" s="30">
        <v>4</v>
      </c>
      <c r="G420" s="31"/>
      <c r="H420" s="31">
        <f t="shared" si="48"/>
        <v>0</v>
      </c>
    </row>
    <row r="421" spans="1:8" ht="39" customHeight="1" x14ac:dyDescent="0.2">
      <c r="A421" s="28" t="s">
        <v>1091</v>
      </c>
      <c r="B421" s="28" t="s">
        <v>1092</v>
      </c>
      <c r="C421" s="28" t="s">
        <v>17</v>
      </c>
      <c r="D421" s="29" t="s">
        <v>1093</v>
      </c>
      <c r="E421" s="28" t="s">
        <v>43</v>
      </c>
      <c r="F421" s="30">
        <v>6</v>
      </c>
      <c r="G421" s="31"/>
      <c r="H421" s="31">
        <f t="shared" si="48"/>
        <v>0</v>
      </c>
    </row>
    <row r="422" spans="1:8" ht="26.1" customHeight="1" x14ac:dyDescent="0.2">
      <c r="A422" s="28" t="s">
        <v>1094</v>
      </c>
      <c r="B422" s="28" t="s">
        <v>1095</v>
      </c>
      <c r="C422" s="28" t="s">
        <v>17</v>
      </c>
      <c r="D422" s="29" t="s">
        <v>1096</v>
      </c>
      <c r="E422" s="28" t="s">
        <v>515</v>
      </c>
      <c r="F422" s="30">
        <v>2</v>
      </c>
      <c r="G422" s="31"/>
      <c r="H422" s="31">
        <f t="shared" si="48"/>
        <v>0</v>
      </c>
    </row>
    <row r="423" spans="1:8" ht="26.1" customHeight="1" x14ac:dyDescent="0.2">
      <c r="A423" s="28" t="s">
        <v>1097</v>
      </c>
      <c r="B423" s="28" t="s">
        <v>1098</v>
      </c>
      <c r="C423" s="28" t="s">
        <v>17</v>
      </c>
      <c r="D423" s="29" t="s">
        <v>1099</v>
      </c>
      <c r="E423" s="28" t="s">
        <v>515</v>
      </c>
      <c r="F423" s="30">
        <v>1</v>
      </c>
      <c r="G423" s="31"/>
      <c r="H423" s="31">
        <f t="shared" si="48"/>
        <v>0</v>
      </c>
    </row>
    <row r="424" spans="1:8" ht="26.1" customHeight="1" x14ac:dyDescent="0.2">
      <c r="A424" s="28" t="s">
        <v>1100</v>
      </c>
      <c r="B424" s="28" t="s">
        <v>567</v>
      </c>
      <c r="C424" s="28" t="s">
        <v>17</v>
      </c>
      <c r="D424" s="29" t="s">
        <v>568</v>
      </c>
      <c r="E424" s="28" t="s">
        <v>84</v>
      </c>
      <c r="F424" s="30">
        <v>0.1</v>
      </c>
      <c r="G424" s="31"/>
      <c r="H424" s="31">
        <f t="shared" si="48"/>
        <v>0</v>
      </c>
    </row>
    <row r="425" spans="1:8" ht="39" customHeight="1" x14ac:dyDescent="0.2">
      <c r="A425" s="28" t="s">
        <v>1101</v>
      </c>
      <c r="B425" s="28" t="s">
        <v>239</v>
      </c>
      <c r="C425" s="28" t="s">
        <v>17</v>
      </c>
      <c r="D425" s="29" t="s">
        <v>240</v>
      </c>
      <c r="E425" s="28" t="s">
        <v>84</v>
      </c>
      <c r="F425" s="30">
        <v>0.3</v>
      </c>
      <c r="G425" s="31"/>
      <c r="H425" s="31">
        <f t="shared" si="48"/>
        <v>0</v>
      </c>
    </row>
    <row r="426" spans="1:8" ht="39" customHeight="1" x14ac:dyDescent="0.2">
      <c r="A426" s="28" t="s">
        <v>1102</v>
      </c>
      <c r="B426" s="28" t="s">
        <v>1103</v>
      </c>
      <c r="C426" s="28" t="s">
        <v>17</v>
      </c>
      <c r="D426" s="29" t="s">
        <v>1104</v>
      </c>
      <c r="E426" s="28" t="s">
        <v>39</v>
      </c>
      <c r="F426" s="30">
        <v>3.05</v>
      </c>
      <c r="G426" s="31"/>
      <c r="H426" s="31">
        <f t="shared" si="48"/>
        <v>0</v>
      </c>
    </row>
    <row r="427" spans="1:8" ht="24" customHeight="1" x14ac:dyDescent="0.2">
      <c r="A427" s="24" t="s">
        <v>1105</v>
      </c>
      <c r="B427" s="24"/>
      <c r="C427" s="24"/>
      <c r="D427" s="25" t="s">
        <v>1106</v>
      </c>
      <c r="E427" s="25"/>
      <c r="F427" s="26"/>
      <c r="G427" s="25"/>
      <c r="H427" s="27">
        <f>H428+H431+H444+H452</f>
        <v>0</v>
      </c>
    </row>
    <row r="428" spans="1:8" ht="24" customHeight="1" x14ac:dyDescent="0.2">
      <c r="A428" s="24" t="s">
        <v>1107</v>
      </c>
      <c r="B428" s="24"/>
      <c r="C428" s="24"/>
      <c r="D428" s="25" t="s">
        <v>1108</v>
      </c>
      <c r="E428" s="25"/>
      <c r="F428" s="26"/>
      <c r="G428" s="25"/>
      <c r="H428" s="27">
        <f>SUM(H429:H430)</f>
        <v>0</v>
      </c>
    </row>
    <row r="429" spans="1:8" ht="24" customHeight="1" x14ac:dyDescent="0.2">
      <c r="A429" s="28" t="s">
        <v>1109</v>
      </c>
      <c r="B429" s="28" t="s">
        <v>1110</v>
      </c>
      <c r="C429" s="28" t="s">
        <v>31</v>
      </c>
      <c r="D429" s="29" t="s">
        <v>1111</v>
      </c>
      <c r="E429" s="28" t="s">
        <v>59</v>
      </c>
      <c r="F429" s="30">
        <v>3</v>
      </c>
      <c r="G429" s="31"/>
      <c r="H429" s="31">
        <f t="shared" ref="H429:H430" si="49">(G429*F429)</f>
        <v>0</v>
      </c>
    </row>
    <row r="430" spans="1:8" ht="26.1" customHeight="1" x14ac:dyDescent="0.2">
      <c r="A430" s="28" t="s">
        <v>1112</v>
      </c>
      <c r="B430" s="28" t="s">
        <v>1113</v>
      </c>
      <c r="C430" s="28" t="s">
        <v>31</v>
      </c>
      <c r="D430" s="29" t="s">
        <v>1114</v>
      </c>
      <c r="E430" s="28" t="s">
        <v>59</v>
      </c>
      <c r="F430" s="30">
        <v>3</v>
      </c>
      <c r="G430" s="31"/>
      <c r="H430" s="31">
        <f t="shared" si="49"/>
        <v>0</v>
      </c>
    </row>
    <row r="431" spans="1:8" ht="24" customHeight="1" x14ac:dyDescent="0.2">
      <c r="A431" s="24" t="s">
        <v>1115</v>
      </c>
      <c r="B431" s="24"/>
      <c r="C431" s="24"/>
      <c r="D431" s="25" t="s">
        <v>1116</v>
      </c>
      <c r="E431" s="25"/>
      <c r="F431" s="26"/>
      <c r="G431" s="25"/>
      <c r="H431" s="27">
        <f>SUM(H432:H443)</f>
        <v>0</v>
      </c>
    </row>
    <row r="432" spans="1:8" ht="51.95" customHeight="1" x14ac:dyDescent="0.2">
      <c r="A432" s="28" t="s">
        <v>1117</v>
      </c>
      <c r="B432" s="28" t="s">
        <v>1118</v>
      </c>
      <c r="C432" s="28" t="s">
        <v>17</v>
      </c>
      <c r="D432" s="29" t="s">
        <v>1119</v>
      </c>
      <c r="E432" s="28" t="s">
        <v>39</v>
      </c>
      <c r="F432" s="30">
        <v>30</v>
      </c>
      <c r="G432" s="31"/>
      <c r="H432" s="31">
        <f t="shared" ref="H432:H443" si="50">(G432*F432)</f>
        <v>0</v>
      </c>
    </row>
    <row r="433" spans="1:8" ht="51.95" customHeight="1" x14ac:dyDescent="0.2">
      <c r="A433" s="28" t="s">
        <v>1120</v>
      </c>
      <c r="B433" s="28" t="s">
        <v>1121</v>
      </c>
      <c r="C433" s="28" t="s">
        <v>17</v>
      </c>
      <c r="D433" s="29" t="s">
        <v>1122</v>
      </c>
      <c r="E433" s="28" t="s">
        <v>39</v>
      </c>
      <c r="F433" s="30">
        <v>10</v>
      </c>
      <c r="G433" s="31"/>
      <c r="H433" s="31">
        <f t="shared" si="50"/>
        <v>0</v>
      </c>
    </row>
    <row r="434" spans="1:8" ht="65.099999999999994" customHeight="1" x14ac:dyDescent="0.2">
      <c r="A434" s="28" t="s">
        <v>1123</v>
      </c>
      <c r="B434" s="28" t="s">
        <v>1124</v>
      </c>
      <c r="C434" s="28" t="s">
        <v>17</v>
      </c>
      <c r="D434" s="29" t="s">
        <v>1125</v>
      </c>
      <c r="E434" s="28" t="s">
        <v>43</v>
      </c>
      <c r="F434" s="30">
        <v>205.05</v>
      </c>
      <c r="G434" s="31"/>
      <c r="H434" s="31">
        <f t="shared" si="50"/>
        <v>0</v>
      </c>
    </row>
    <row r="435" spans="1:8" ht="65.099999999999994" customHeight="1" x14ac:dyDescent="0.2">
      <c r="A435" s="28" t="s">
        <v>1126</v>
      </c>
      <c r="B435" s="28" t="s">
        <v>1127</v>
      </c>
      <c r="C435" s="28" t="s">
        <v>17</v>
      </c>
      <c r="D435" s="29" t="s">
        <v>1128</v>
      </c>
      <c r="E435" s="28" t="s">
        <v>43</v>
      </c>
      <c r="F435" s="30">
        <v>22.5</v>
      </c>
      <c r="G435" s="31"/>
      <c r="H435" s="31">
        <f t="shared" si="50"/>
        <v>0</v>
      </c>
    </row>
    <row r="436" spans="1:8" ht="26.1" customHeight="1" x14ac:dyDescent="0.2">
      <c r="A436" s="28" t="s">
        <v>1129</v>
      </c>
      <c r="B436" s="28" t="s">
        <v>567</v>
      </c>
      <c r="C436" s="28" t="s">
        <v>17</v>
      </c>
      <c r="D436" s="29" t="s">
        <v>568</v>
      </c>
      <c r="E436" s="28" t="s">
        <v>84</v>
      </c>
      <c r="F436" s="30">
        <v>40.950000000000003</v>
      </c>
      <c r="G436" s="31"/>
      <c r="H436" s="31">
        <f t="shared" si="50"/>
        <v>0</v>
      </c>
    </row>
    <row r="437" spans="1:8" ht="39" customHeight="1" x14ac:dyDescent="0.2">
      <c r="A437" s="28" t="s">
        <v>1130</v>
      </c>
      <c r="B437" s="28" t="s">
        <v>1131</v>
      </c>
      <c r="C437" s="28" t="s">
        <v>17</v>
      </c>
      <c r="D437" s="29" t="s">
        <v>1132</v>
      </c>
      <c r="E437" s="28" t="s">
        <v>84</v>
      </c>
      <c r="F437" s="30">
        <v>21.55</v>
      </c>
      <c r="G437" s="31"/>
      <c r="H437" s="31">
        <f t="shared" si="50"/>
        <v>0</v>
      </c>
    </row>
    <row r="438" spans="1:8" ht="26.1" customHeight="1" x14ac:dyDescent="0.2">
      <c r="A438" s="28" t="s">
        <v>1133</v>
      </c>
      <c r="B438" s="28" t="s">
        <v>1134</v>
      </c>
      <c r="C438" s="28" t="s">
        <v>31</v>
      </c>
      <c r="D438" s="29" t="s">
        <v>1135</v>
      </c>
      <c r="E438" s="28" t="s">
        <v>39</v>
      </c>
      <c r="F438" s="30">
        <v>215.52</v>
      </c>
      <c r="G438" s="31"/>
      <c r="H438" s="31">
        <f t="shared" si="50"/>
        <v>0</v>
      </c>
    </row>
    <row r="439" spans="1:8" ht="24" customHeight="1" x14ac:dyDescent="0.2">
      <c r="A439" s="28" t="s">
        <v>1136</v>
      </c>
      <c r="B439" s="28" t="s">
        <v>1137</v>
      </c>
      <c r="C439" s="28" t="s">
        <v>31</v>
      </c>
      <c r="D439" s="29" t="s">
        <v>1138</v>
      </c>
      <c r="E439" s="28" t="s">
        <v>762</v>
      </c>
      <c r="F439" s="30">
        <v>6.47</v>
      </c>
      <c r="G439" s="31"/>
      <c r="H439" s="31">
        <f t="shared" si="50"/>
        <v>0</v>
      </c>
    </row>
    <row r="440" spans="1:8" ht="39" customHeight="1" x14ac:dyDescent="0.2">
      <c r="A440" s="28" t="s">
        <v>1139</v>
      </c>
      <c r="B440" s="28" t="s">
        <v>1140</v>
      </c>
      <c r="C440" s="28" t="s">
        <v>31</v>
      </c>
      <c r="D440" s="29" t="s">
        <v>1141</v>
      </c>
      <c r="E440" s="28" t="s">
        <v>230</v>
      </c>
      <c r="F440" s="30">
        <v>215.52</v>
      </c>
      <c r="G440" s="31"/>
      <c r="H440" s="31">
        <f t="shared" si="50"/>
        <v>0</v>
      </c>
    </row>
    <row r="441" spans="1:8" ht="51.95" customHeight="1" x14ac:dyDescent="0.2">
      <c r="A441" s="28" t="s">
        <v>1142</v>
      </c>
      <c r="B441" s="28" t="s">
        <v>176</v>
      </c>
      <c r="C441" s="28" t="s">
        <v>17</v>
      </c>
      <c r="D441" s="29" t="s">
        <v>177</v>
      </c>
      <c r="E441" s="28" t="s">
        <v>39</v>
      </c>
      <c r="F441" s="30">
        <v>89.42</v>
      </c>
      <c r="G441" s="31"/>
      <c r="H441" s="31">
        <f t="shared" si="50"/>
        <v>0</v>
      </c>
    </row>
    <row r="442" spans="1:8" ht="26.1" customHeight="1" x14ac:dyDescent="0.2">
      <c r="A442" s="28" t="s">
        <v>1143</v>
      </c>
      <c r="B442" s="28" t="s">
        <v>98</v>
      </c>
      <c r="C442" s="28" t="s">
        <v>31</v>
      </c>
      <c r="D442" s="29" t="s">
        <v>99</v>
      </c>
      <c r="E442" s="28" t="s">
        <v>84</v>
      </c>
      <c r="F442" s="30">
        <v>53.23</v>
      </c>
      <c r="G442" s="31"/>
      <c r="H442" s="31">
        <f t="shared" si="50"/>
        <v>0</v>
      </c>
    </row>
    <row r="443" spans="1:8" ht="39" customHeight="1" x14ac:dyDescent="0.2">
      <c r="A443" s="28" t="s">
        <v>1144</v>
      </c>
      <c r="B443" s="28" t="s">
        <v>101</v>
      </c>
      <c r="C443" s="28" t="s">
        <v>17</v>
      </c>
      <c r="D443" s="29" t="s">
        <v>102</v>
      </c>
      <c r="E443" s="28" t="s">
        <v>103</v>
      </c>
      <c r="F443" s="30">
        <v>532.33000000000004</v>
      </c>
      <c r="G443" s="31"/>
      <c r="H443" s="31">
        <f t="shared" si="50"/>
        <v>0</v>
      </c>
    </row>
    <row r="444" spans="1:8" ht="24" customHeight="1" x14ac:dyDescent="0.2">
      <c r="A444" s="24" t="s">
        <v>1145</v>
      </c>
      <c r="B444" s="24"/>
      <c r="C444" s="24"/>
      <c r="D444" s="25" t="s">
        <v>1146</v>
      </c>
      <c r="E444" s="25"/>
      <c r="F444" s="26"/>
      <c r="G444" s="25"/>
      <c r="H444" s="27">
        <f>H445+H449</f>
        <v>0</v>
      </c>
    </row>
    <row r="445" spans="1:8" ht="24" customHeight="1" x14ac:dyDescent="0.2">
      <c r="A445" s="24" t="s">
        <v>1147</v>
      </c>
      <c r="B445" s="24"/>
      <c r="C445" s="24"/>
      <c r="D445" s="25" t="s">
        <v>1148</v>
      </c>
      <c r="E445" s="25"/>
      <c r="F445" s="26"/>
      <c r="G445" s="25"/>
      <c r="H445" s="27">
        <f>SUM(H446:H448)</f>
        <v>0</v>
      </c>
    </row>
    <row r="446" spans="1:8" ht="51.95" customHeight="1" x14ac:dyDescent="0.2">
      <c r="A446" s="28" t="s">
        <v>1149</v>
      </c>
      <c r="B446" s="28" t="s">
        <v>191</v>
      </c>
      <c r="C446" s="28" t="s">
        <v>17</v>
      </c>
      <c r="D446" s="29" t="s">
        <v>192</v>
      </c>
      <c r="E446" s="28" t="s">
        <v>39</v>
      </c>
      <c r="F446" s="30">
        <v>7</v>
      </c>
      <c r="G446" s="31"/>
      <c r="H446" s="31">
        <f t="shared" ref="H446:H448" si="51">(G446*F446)</f>
        <v>0</v>
      </c>
    </row>
    <row r="447" spans="1:8" ht="39" customHeight="1" x14ac:dyDescent="0.2">
      <c r="A447" s="28" t="s">
        <v>1150</v>
      </c>
      <c r="B447" s="28" t="s">
        <v>1151</v>
      </c>
      <c r="C447" s="28" t="s">
        <v>17</v>
      </c>
      <c r="D447" s="29" t="s">
        <v>1152</v>
      </c>
      <c r="E447" s="28" t="s">
        <v>43</v>
      </c>
      <c r="F447" s="30">
        <v>1.2</v>
      </c>
      <c r="G447" s="31"/>
      <c r="H447" s="31">
        <f t="shared" si="51"/>
        <v>0</v>
      </c>
    </row>
    <row r="448" spans="1:8" ht="39" customHeight="1" x14ac:dyDescent="0.2">
      <c r="A448" s="28" t="s">
        <v>1153</v>
      </c>
      <c r="B448" s="28" t="s">
        <v>1154</v>
      </c>
      <c r="C448" s="28" t="s">
        <v>17</v>
      </c>
      <c r="D448" s="29" t="s">
        <v>1155</v>
      </c>
      <c r="E448" s="28" t="s">
        <v>39</v>
      </c>
      <c r="F448" s="30">
        <v>1</v>
      </c>
      <c r="G448" s="31"/>
      <c r="H448" s="31">
        <f t="shared" si="51"/>
        <v>0</v>
      </c>
    </row>
    <row r="449" spans="1:10" ht="24" customHeight="1" x14ac:dyDescent="0.2">
      <c r="A449" s="24" t="s">
        <v>1156</v>
      </c>
      <c r="B449" s="24"/>
      <c r="C449" s="24"/>
      <c r="D449" s="25" t="s">
        <v>284</v>
      </c>
      <c r="E449" s="25"/>
      <c r="F449" s="26"/>
      <c r="G449" s="25"/>
      <c r="H449" s="27">
        <f>SUM(H450:H451)</f>
        <v>0</v>
      </c>
    </row>
    <row r="450" spans="1:10" ht="51.95" customHeight="1" x14ac:dyDescent="0.2">
      <c r="A450" s="28" t="s">
        <v>1157</v>
      </c>
      <c r="B450" s="28" t="s">
        <v>1158</v>
      </c>
      <c r="C450" s="28" t="s">
        <v>17</v>
      </c>
      <c r="D450" s="29" t="s">
        <v>1159</v>
      </c>
      <c r="E450" s="28" t="s">
        <v>39</v>
      </c>
      <c r="F450" s="30">
        <v>14</v>
      </c>
      <c r="G450" s="31"/>
      <c r="H450" s="31">
        <f t="shared" ref="H450:H451" si="52">(G450*F450)</f>
        <v>0</v>
      </c>
    </row>
    <row r="451" spans="1:10" ht="51.95" customHeight="1" x14ac:dyDescent="0.2">
      <c r="A451" s="28" t="s">
        <v>1160</v>
      </c>
      <c r="B451" s="28" t="s">
        <v>291</v>
      </c>
      <c r="C451" s="28" t="s">
        <v>17</v>
      </c>
      <c r="D451" s="29" t="s">
        <v>292</v>
      </c>
      <c r="E451" s="28" t="s">
        <v>39</v>
      </c>
      <c r="F451" s="30">
        <v>12</v>
      </c>
      <c r="G451" s="31"/>
      <c r="H451" s="31">
        <f t="shared" si="52"/>
        <v>0</v>
      </c>
    </row>
    <row r="452" spans="1:10" ht="24" customHeight="1" x14ac:dyDescent="0.2">
      <c r="A452" s="24" t="s">
        <v>1161</v>
      </c>
      <c r="B452" s="24"/>
      <c r="C452" s="24"/>
      <c r="D452" s="25" t="s">
        <v>1162</v>
      </c>
      <c r="E452" s="25"/>
      <c r="F452" s="26"/>
      <c r="G452" s="25"/>
      <c r="H452" s="27">
        <f>SUM(H453:H458)</f>
        <v>0</v>
      </c>
      <c r="J452" s="17"/>
    </row>
    <row r="453" spans="1:10" ht="26.1" customHeight="1" x14ac:dyDescent="0.2">
      <c r="A453" s="28" t="s">
        <v>1163</v>
      </c>
      <c r="B453" s="28" t="s">
        <v>271</v>
      </c>
      <c r="C453" s="28" t="s">
        <v>31</v>
      </c>
      <c r="D453" s="29" t="s">
        <v>272</v>
      </c>
      <c r="E453" s="28" t="s">
        <v>39</v>
      </c>
      <c r="F453" s="30">
        <v>15</v>
      </c>
      <c r="G453" s="31"/>
      <c r="H453" s="31">
        <f t="shared" ref="H453:H458" si="53">(G453*F453)</f>
        <v>0</v>
      </c>
    </row>
    <row r="454" spans="1:10" ht="24" customHeight="1" x14ac:dyDescent="0.2">
      <c r="A454" s="28" t="s">
        <v>1164</v>
      </c>
      <c r="B454" s="28" t="s">
        <v>625</v>
      </c>
      <c r="C454" s="28" t="s">
        <v>31</v>
      </c>
      <c r="D454" s="29" t="s">
        <v>626</v>
      </c>
      <c r="E454" s="28" t="s">
        <v>43</v>
      </c>
      <c r="F454" s="30">
        <v>7</v>
      </c>
      <c r="G454" s="31"/>
      <c r="H454" s="31">
        <f t="shared" si="53"/>
        <v>0</v>
      </c>
    </row>
    <row r="455" spans="1:10" ht="39" customHeight="1" x14ac:dyDescent="0.2">
      <c r="A455" s="28" t="s">
        <v>1165</v>
      </c>
      <c r="B455" s="28" t="s">
        <v>1166</v>
      </c>
      <c r="C455" s="28" t="s">
        <v>17</v>
      </c>
      <c r="D455" s="29" t="s">
        <v>1167</v>
      </c>
      <c r="E455" s="28" t="s">
        <v>84</v>
      </c>
      <c r="F455" s="30">
        <v>1.2</v>
      </c>
      <c r="G455" s="31"/>
      <c r="H455" s="31">
        <f t="shared" si="53"/>
        <v>0</v>
      </c>
    </row>
    <row r="456" spans="1:10" ht="51.95" customHeight="1" x14ac:dyDescent="0.2">
      <c r="A456" s="28" t="s">
        <v>1168</v>
      </c>
      <c r="B456" s="28" t="s">
        <v>479</v>
      </c>
      <c r="C456" s="28" t="s">
        <v>31</v>
      </c>
      <c r="D456" s="29" t="s">
        <v>480</v>
      </c>
      <c r="E456" s="28" t="s">
        <v>39</v>
      </c>
      <c r="F456" s="30">
        <v>2.25</v>
      </c>
      <c r="G456" s="31"/>
      <c r="H456" s="31">
        <f t="shared" si="53"/>
        <v>0</v>
      </c>
    </row>
    <row r="457" spans="1:10" ht="26.1" customHeight="1" x14ac:dyDescent="0.2">
      <c r="A457" s="28" t="s">
        <v>1169</v>
      </c>
      <c r="B457" s="28" t="s">
        <v>98</v>
      </c>
      <c r="C457" s="28" t="s">
        <v>31</v>
      </c>
      <c r="D457" s="29" t="s">
        <v>99</v>
      </c>
      <c r="E457" s="28" t="s">
        <v>84</v>
      </c>
      <c r="F457" s="30">
        <v>1.5</v>
      </c>
      <c r="G457" s="31"/>
      <c r="H457" s="31">
        <f t="shared" si="53"/>
        <v>0</v>
      </c>
    </row>
    <row r="458" spans="1:10" ht="39" customHeight="1" x14ac:dyDescent="0.2">
      <c r="A458" s="28" t="s">
        <v>1170</v>
      </c>
      <c r="B458" s="28" t="s">
        <v>101</v>
      </c>
      <c r="C458" s="28" t="s">
        <v>17</v>
      </c>
      <c r="D458" s="29" t="s">
        <v>102</v>
      </c>
      <c r="E458" s="28" t="s">
        <v>103</v>
      </c>
      <c r="F458" s="30">
        <v>22.5</v>
      </c>
      <c r="G458" s="31"/>
      <c r="H458" s="31">
        <f t="shared" si="53"/>
        <v>0</v>
      </c>
    </row>
    <row r="459" spans="1:10" ht="24" customHeight="1" x14ac:dyDescent="0.2">
      <c r="A459" s="24" t="s">
        <v>1171</v>
      </c>
      <c r="B459" s="24"/>
      <c r="C459" s="24"/>
      <c r="D459" s="25" t="s">
        <v>1172</v>
      </c>
      <c r="E459" s="25"/>
      <c r="F459" s="26"/>
      <c r="G459" s="25"/>
      <c r="H459" s="27">
        <f>SUM(H460:H472)</f>
        <v>0</v>
      </c>
    </row>
    <row r="460" spans="1:10" ht="26.1" customHeight="1" x14ac:dyDescent="0.2">
      <c r="A460" s="28" t="s">
        <v>1173</v>
      </c>
      <c r="B460" s="28" t="s">
        <v>1174</v>
      </c>
      <c r="C460" s="28" t="s">
        <v>31</v>
      </c>
      <c r="D460" s="29" t="s">
        <v>1175</v>
      </c>
      <c r="E460" s="28" t="s">
        <v>230</v>
      </c>
      <c r="F460" s="30">
        <v>1</v>
      </c>
      <c r="G460" s="31"/>
      <c r="H460" s="31">
        <f t="shared" ref="H460:H472" si="54">(G460*F460)</f>
        <v>0</v>
      </c>
    </row>
    <row r="461" spans="1:10" ht="26.1" customHeight="1" x14ac:dyDescent="0.2">
      <c r="A461" s="28" t="s">
        <v>1176</v>
      </c>
      <c r="B461" s="28" t="s">
        <v>1177</v>
      </c>
      <c r="C461" s="28" t="s">
        <v>31</v>
      </c>
      <c r="D461" s="29" t="s">
        <v>1178</v>
      </c>
      <c r="E461" s="28" t="s">
        <v>230</v>
      </c>
      <c r="F461" s="30">
        <v>5.76</v>
      </c>
      <c r="G461" s="31"/>
      <c r="H461" s="31">
        <f t="shared" si="54"/>
        <v>0</v>
      </c>
    </row>
    <row r="462" spans="1:10" ht="39" customHeight="1" x14ac:dyDescent="0.2">
      <c r="A462" s="28" t="s">
        <v>1179</v>
      </c>
      <c r="B462" s="28" t="s">
        <v>1180</v>
      </c>
      <c r="C462" s="28" t="s">
        <v>31</v>
      </c>
      <c r="D462" s="29" t="s">
        <v>1181</v>
      </c>
      <c r="E462" s="28" t="s">
        <v>230</v>
      </c>
      <c r="F462" s="30">
        <v>1</v>
      </c>
      <c r="G462" s="31"/>
      <c r="H462" s="31">
        <f t="shared" si="54"/>
        <v>0</v>
      </c>
    </row>
    <row r="463" spans="1:10" ht="26.1" customHeight="1" x14ac:dyDescent="0.2">
      <c r="A463" s="28" t="s">
        <v>1182</v>
      </c>
      <c r="B463" s="28" t="s">
        <v>1183</v>
      </c>
      <c r="C463" s="28" t="s">
        <v>31</v>
      </c>
      <c r="D463" s="29" t="s">
        <v>1184</v>
      </c>
      <c r="E463" s="28" t="s">
        <v>230</v>
      </c>
      <c r="F463" s="30">
        <v>3.52</v>
      </c>
      <c r="G463" s="31"/>
      <c r="H463" s="31">
        <f t="shared" si="54"/>
        <v>0</v>
      </c>
    </row>
    <row r="464" spans="1:10" ht="26.1" customHeight="1" x14ac:dyDescent="0.2">
      <c r="A464" s="28" t="s">
        <v>1185</v>
      </c>
      <c r="B464" s="28" t="s">
        <v>1186</v>
      </c>
      <c r="C464" s="28" t="s">
        <v>31</v>
      </c>
      <c r="D464" s="29" t="s">
        <v>1187</v>
      </c>
      <c r="E464" s="28" t="s">
        <v>59</v>
      </c>
      <c r="F464" s="30">
        <v>30</v>
      </c>
      <c r="G464" s="31"/>
      <c r="H464" s="31">
        <f t="shared" si="54"/>
        <v>0</v>
      </c>
    </row>
    <row r="465" spans="1:8" ht="26.1" customHeight="1" x14ac:dyDescent="0.2">
      <c r="A465" s="28" t="s">
        <v>1188</v>
      </c>
      <c r="B465" s="28" t="s">
        <v>1189</v>
      </c>
      <c r="C465" s="28" t="s">
        <v>31</v>
      </c>
      <c r="D465" s="29" t="s">
        <v>1190</v>
      </c>
      <c r="E465" s="28" t="s">
        <v>230</v>
      </c>
      <c r="F465" s="30">
        <v>1</v>
      </c>
      <c r="G465" s="31"/>
      <c r="H465" s="31">
        <f t="shared" si="54"/>
        <v>0</v>
      </c>
    </row>
    <row r="466" spans="1:8" ht="26.1" customHeight="1" x14ac:dyDescent="0.2">
      <c r="A466" s="28" t="s">
        <v>1191</v>
      </c>
      <c r="B466" s="28" t="s">
        <v>1192</v>
      </c>
      <c r="C466" s="28" t="s">
        <v>31</v>
      </c>
      <c r="D466" s="29" t="s">
        <v>1193</v>
      </c>
      <c r="E466" s="28" t="s">
        <v>230</v>
      </c>
      <c r="F466" s="30">
        <v>77</v>
      </c>
      <c r="G466" s="31"/>
      <c r="H466" s="31">
        <f t="shared" si="54"/>
        <v>0</v>
      </c>
    </row>
    <row r="467" spans="1:8" ht="65.099999999999994" customHeight="1" x14ac:dyDescent="0.2">
      <c r="A467" s="28" t="s">
        <v>1194</v>
      </c>
      <c r="B467" s="28" t="s">
        <v>1195</v>
      </c>
      <c r="C467" s="28" t="s">
        <v>31</v>
      </c>
      <c r="D467" s="29" t="s">
        <v>1196</v>
      </c>
      <c r="E467" s="28" t="s">
        <v>43</v>
      </c>
      <c r="F467" s="30">
        <v>3</v>
      </c>
      <c r="G467" s="31"/>
      <c r="H467" s="31">
        <f t="shared" si="54"/>
        <v>0</v>
      </c>
    </row>
    <row r="468" spans="1:8" ht="65.099999999999994" customHeight="1" x14ac:dyDescent="0.2">
      <c r="A468" s="28" t="s">
        <v>1197</v>
      </c>
      <c r="B468" s="28" t="s">
        <v>1198</v>
      </c>
      <c r="C468" s="28" t="s">
        <v>31</v>
      </c>
      <c r="D468" s="29" t="s">
        <v>1199</v>
      </c>
      <c r="E468" s="28" t="s">
        <v>43</v>
      </c>
      <c r="F468" s="30">
        <v>8.3000000000000007</v>
      </c>
      <c r="G468" s="31"/>
      <c r="H468" s="31">
        <f t="shared" si="54"/>
        <v>0</v>
      </c>
    </row>
    <row r="469" spans="1:8" ht="51.95" customHeight="1" x14ac:dyDescent="0.2">
      <c r="A469" s="28" t="s">
        <v>1200</v>
      </c>
      <c r="B469" s="28" t="s">
        <v>1201</v>
      </c>
      <c r="C469" s="28" t="s">
        <v>31</v>
      </c>
      <c r="D469" s="29" t="s">
        <v>1202</v>
      </c>
      <c r="E469" s="28" t="s">
        <v>59</v>
      </c>
      <c r="F469" s="30">
        <v>1</v>
      </c>
      <c r="G469" s="31"/>
      <c r="H469" s="31">
        <f t="shared" si="54"/>
        <v>0</v>
      </c>
    </row>
    <row r="470" spans="1:8" ht="24" customHeight="1" x14ac:dyDescent="0.2">
      <c r="A470" s="28" t="s">
        <v>1203</v>
      </c>
      <c r="B470" s="28" t="s">
        <v>1204</v>
      </c>
      <c r="C470" s="28" t="s">
        <v>31</v>
      </c>
      <c r="D470" s="29" t="s">
        <v>1205</v>
      </c>
      <c r="E470" s="28" t="s">
        <v>230</v>
      </c>
      <c r="F470" s="30">
        <v>8.24</v>
      </c>
      <c r="G470" s="31"/>
      <c r="H470" s="31">
        <f t="shared" si="54"/>
        <v>0</v>
      </c>
    </row>
    <row r="471" spans="1:8" ht="24" customHeight="1" x14ac:dyDescent="0.2">
      <c r="A471" s="28" t="s">
        <v>1206</v>
      </c>
      <c r="B471" s="28" t="s">
        <v>1207</v>
      </c>
      <c r="C471" s="28" t="s">
        <v>31</v>
      </c>
      <c r="D471" s="29" t="s">
        <v>1208</v>
      </c>
      <c r="E471" s="28" t="s">
        <v>230</v>
      </c>
      <c r="F471" s="30">
        <v>46</v>
      </c>
      <c r="G471" s="31"/>
      <c r="H471" s="31">
        <f t="shared" si="54"/>
        <v>0</v>
      </c>
    </row>
    <row r="472" spans="1:8" ht="39" customHeight="1" x14ac:dyDescent="0.2">
      <c r="A472" s="28" t="s">
        <v>1209</v>
      </c>
      <c r="B472" s="28" t="s">
        <v>1210</v>
      </c>
      <c r="C472" s="28" t="s">
        <v>31</v>
      </c>
      <c r="D472" s="29" t="s">
        <v>1211</v>
      </c>
      <c r="E472" s="28" t="s">
        <v>39</v>
      </c>
      <c r="F472" s="30">
        <v>1.6</v>
      </c>
      <c r="G472" s="31"/>
      <c r="H472" s="31">
        <f t="shared" si="54"/>
        <v>0</v>
      </c>
    </row>
    <row r="473" spans="1:8" ht="24" customHeight="1" x14ac:dyDescent="0.2">
      <c r="A473" s="24" t="s">
        <v>1212</v>
      </c>
      <c r="B473" s="24"/>
      <c r="C473" s="24"/>
      <c r="D473" s="25" t="s">
        <v>1213</v>
      </c>
      <c r="E473" s="25"/>
      <c r="F473" s="26"/>
      <c r="G473" s="25"/>
      <c r="H473" s="27">
        <f>SUM(H474:H476)</f>
        <v>0</v>
      </c>
    </row>
    <row r="474" spans="1:8" ht="39" customHeight="1" x14ac:dyDescent="0.2">
      <c r="A474" s="28" t="s">
        <v>1214</v>
      </c>
      <c r="B474" s="28" t="s">
        <v>1215</v>
      </c>
      <c r="C474" s="28" t="s">
        <v>31</v>
      </c>
      <c r="D474" s="29" t="s">
        <v>1216</v>
      </c>
      <c r="E474" s="28" t="s">
        <v>43</v>
      </c>
      <c r="F474" s="30">
        <v>7.6</v>
      </c>
      <c r="G474" s="31"/>
      <c r="H474" s="31">
        <f>(G474*F474)</f>
        <v>0</v>
      </c>
    </row>
    <row r="475" spans="1:8" ht="51.95" customHeight="1" x14ac:dyDescent="0.2">
      <c r="A475" s="28" t="s">
        <v>1217</v>
      </c>
      <c r="B475" s="28" t="s">
        <v>1158</v>
      </c>
      <c r="C475" s="28" t="s">
        <v>17</v>
      </c>
      <c r="D475" s="29" t="s">
        <v>1159</v>
      </c>
      <c r="E475" s="28" t="s">
        <v>39</v>
      </c>
      <c r="F475" s="30">
        <v>1.52</v>
      </c>
      <c r="G475" s="31"/>
      <c r="H475" s="31">
        <f t="shared" ref="H475:H476" si="55">(G475*F475)</f>
        <v>0</v>
      </c>
    </row>
    <row r="476" spans="1:8" ht="51.95" customHeight="1" x14ac:dyDescent="0.2">
      <c r="A476" s="28" t="s">
        <v>1218</v>
      </c>
      <c r="B476" s="28" t="s">
        <v>291</v>
      </c>
      <c r="C476" s="28" t="s">
        <v>17</v>
      </c>
      <c r="D476" s="29" t="s">
        <v>292</v>
      </c>
      <c r="E476" s="28" t="s">
        <v>39</v>
      </c>
      <c r="F476" s="30">
        <v>1.52</v>
      </c>
      <c r="G476" s="31"/>
      <c r="H476" s="31">
        <f t="shared" si="55"/>
        <v>0</v>
      </c>
    </row>
    <row r="477" spans="1:8" ht="24" customHeight="1" x14ac:dyDescent="0.2">
      <c r="A477" s="24" t="s">
        <v>1219</v>
      </c>
      <c r="B477" s="24"/>
      <c r="C477" s="24"/>
      <c r="D477" s="25" t="s">
        <v>1220</v>
      </c>
      <c r="E477" s="25"/>
      <c r="F477" s="26"/>
      <c r="G477" s="25"/>
      <c r="H477" s="27">
        <f>SUM(H478:H487)</f>
        <v>0</v>
      </c>
    </row>
    <row r="478" spans="1:8" ht="26.1" customHeight="1" x14ac:dyDescent="0.2">
      <c r="A478" s="28" t="s">
        <v>1221</v>
      </c>
      <c r="B478" s="28" t="s">
        <v>1222</v>
      </c>
      <c r="C478" s="28" t="s">
        <v>17</v>
      </c>
      <c r="D478" s="29" t="s">
        <v>1223</v>
      </c>
      <c r="E478" s="28" t="s">
        <v>39</v>
      </c>
      <c r="F478" s="30">
        <v>591.24</v>
      </c>
      <c r="G478" s="31"/>
      <c r="H478" s="31">
        <f t="shared" ref="H478:H487" si="56">(G478*F478)</f>
        <v>0</v>
      </c>
    </row>
    <row r="479" spans="1:8" ht="24" customHeight="1" x14ac:dyDescent="0.2">
      <c r="A479" s="28" t="s">
        <v>1224</v>
      </c>
      <c r="B479" s="28" t="s">
        <v>1225</v>
      </c>
      <c r="C479" s="28" t="s">
        <v>31</v>
      </c>
      <c r="D479" s="29" t="s">
        <v>1226</v>
      </c>
      <c r="E479" s="28" t="s">
        <v>59</v>
      </c>
      <c r="F479" s="30">
        <v>10</v>
      </c>
      <c r="G479" s="31"/>
      <c r="H479" s="31">
        <f t="shared" si="56"/>
        <v>0</v>
      </c>
    </row>
    <row r="480" spans="1:8" ht="26.1" customHeight="1" x14ac:dyDescent="0.2">
      <c r="A480" s="28" t="s">
        <v>1227</v>
      </c>
      <c r="B480" s="28" t="s">
        <v>1228</v>
      </c>
      <c r="C480" s="28" t="s">
        <v>17</v>
      </c>
      <c r="D480" s="29" t="s">
        <v>1229</v>
      </c>
      <c r="E480" s="28" t="s">
        <v>39</v>
      </c>
      <c r="F480" s="30">
        <v>124</v>
      </c>
      <c r="G480" s="31"/>
      <c r="H480" s="31">
        <f t="shared" si="56"/>
        <v>0</v>
      </c>
    </row>
    <row r="481" spans="1:9" ht="26.1" customHeight="1" x14ac:dyDescent="0.2">
      <c r="A481" s="28" t="s">
        <v>1230</v>
      </c>
      <c r="B481" s="28" t="s">
        <v>1231</v>
      </c>
      <c r="C481" s="28" t="s">
        <v>31</v>
      </c>
      <c r="D481" s="29" t="s">
        <v>1232</v>
      </c>
      <c r="E481" s="28" t="s">
        <v>59</v>
      </c>
      <c r="F481" s="30">
        <v>45</v>
      </c>
      <c r="G481" s="31"/>
      <c r="H481" s="31">
        <f t="shared" si="56"/>
        <v>0</v>
      </c>
    </row>
    <row r="482" spans="1:9" ht="39" customHeight="1" x14ac:dyDescent="0.2">
      <c r="A482" s="28" t="s">
        <v>1233</v>
      </c>
      <c r="B482" s="28" t="s">
        <v>1234</v>
      </c>
      <c r="C482" s="28" t="s">
        <v>31</v>
      </c>
      <c r="D482" s="29" t="s">
        <v>1235</v>
      </c>
      <c r="E482" s="28" t="s">
        <v>59</v>
      </c>
      <c r="F482" s="30">
        <v>5</v>
      </c>
      <c r="G482" s="31"/>
      <c r="H482" s="31">
        <f t="shared" si="56"/>
        <v>0</v>
      </c>
    </row>
    <row r="483" spans="1:9" ht="24" customHeight="1" x14ac:dyDescent="0.2">
      <c r="A483" s="28" t="s">
        <v>1236</v>
      </c>
      <c r="B483" s="28" t="s">
        <v>1237</v>
      </c>
      <c r="C483" s="28" t="s">
        <v>31</v>
      </c>
      <c r="D483" s="29" t="s">
        <v>1238</v>
      </c>
      <c r="E483" s="28" t="s">
        <v>762</v>
      </c>
      <c r="F483" s="30">
        <v>124</v>
      </c>
      <c r="G483" s="31"/>
      <c r="H483" s="31">
        <f t="shared" si="56"/>
        <v>0</v>
      </c>
    </row>
    <row r="484" spans="1:9" ht="26.1" customHeight="1" x14ac:dyDescent="0.2">
      <c r="A484" s="28" t="s">
        <v>1239</v>
      </c>
      <c r="B484" s="28" t="s">
        <v>1240</v>
      </c>
      <c r="C484" s="28" t="s">
        <v>31</v>
      </c>
      <c r="D484" s="29" t="s">
        <v>1241</v>
      </c>
      <c r="E484" s="28" t="s">
        <v>84</v>
      </c>
      <c r="F484" s="30">
        <v>12.4</v>
      </c>
      <c r="G484" s="31"/>
      <c r="H484" s="31">
        <f t="shared" si="56"/>
        <v>0</v>
      </c>
    </row>
    <row r="485" spans="1:9" ht="26.1" customHeight="1" x14ac:dyDescent="0.2">
      <c r="A485" s="28" t="s">
        <v>1242</v>
      </c>
      <c r="B485" s="28" t="s">
        <v>98</v>
      </c>
      <c r="C485" s="28" t="s">
        <v>31</v>
      </c>
      <c r="D485" s="29" t="s">
        <v>99</v>
      </c>
      <c r="E485" s="28" t="s">
        <v>84</v>
      </c>
      <c r="F485" s="30">
        <v>18.39</v>
      </c>
      <c r="G485" s="31"/>
      <c r="H485" s="31">
        <f t="shared" si="56"/>
        <v>0</v>
      </c>
    </row>
    <row r="486" spans="1:9" ht="39" customHeight="1" x14ac:dyDescent="0.2">
      <c r="A486" s="28" t="s">
        <v>1243</v>
      </c>
      <c r="B486" s="28" t="s">
        <v>101</v>
      </c>
      <c r="C486" s="28" t="s">
        <v>17</v>
      </c>
      <c r="D486" s="29" t="s">
        <v>102</v>
      </c>
      <c r="E486" s="28" t="s">
        <v>103</v>
      </c>
      <c r="F486" s="30">
        <v>183.9</v>
      </c>
      <c r="G486" s="31"/>
      <c r="H486" s="31">
        <f t="shared" si="56"/>
        <v>0</v>
      </c>
    </row>
    <row r="487" spans="1:9" ht="26.1" customHeight="1" x14ac:dyDescent="0.2">
      <c r="A487" s="28" t="s">
        <v>1244</v>
      </c>
      <c r="B487" s="28" t="s">
        <v>1245</v>
      </c>
      <c r="C487" s="28" t="s">
        <v>31</v>
      </c>
      <c r="D487" s="29" t="s">
        <v>1246</v>
      </c>
      <c r="E487" s="28" t="s">
        <v>230</v>
      </c>
      <c r="F487" s="30">
        <v>226.59</v>
      </c>
      <c r="G487" s="31"/>
      <c r="H487" s="31">
        <f t="shared" si="56"/>
        <v>0</v>
      </c>
    </row>
    <row r="488" spans="1:9" ht="24" customHeight="1" x14ac:dyDescent="0.2">
      <c r="A488" s="24" t="s">
        <v>1247</v>
      </c>
      <c r="B488" s="24"/>
      <c r="C488" s="24"/>
      <c r="D488" s="25" t="s">
        <v>1248</v>
      </c>
      <c r="E488" s="25"/>
      <c r="F488" s="26"/>
      <c r="G488" s="25"/>
      <c r="H488" s="27">
        <f>H489+H493+H495</f>
        <v>0</v>
      </c>
    </row>
    <row r="489" spans="1:9" ht="24" customHeight="1" x14ac:dyDescent="0.2">
      <c r="A489" s="24" t="s">
        <v>1249</v>
      </c>
      <c r="B489" s="24"/>
      <c r="C489" s="24"/>
      <c r="D489" s="25" t="s">
        <v>1250</v>
      </c>
      <c r="E489" s="25"/>
      <c r="F489" s="26"/>
      <c r="G489" s="25"/>
      <c r="H489" s="27">
        <f>SUM(H490:H492)</f>
        <v>0</v>
      </c>
    </row>
    <row r="490" spans="1:9" ht="24" customHeight="1" x14ac:dyDescent="0.2">
      <c r="A490" s="28" t="s">
        <v>1251</v>
      </c>
      <c r="B490" s="28" t="s">
        <v>1252</v>
      </c>
      <c r="C490" s="28" t="s">
        <v>31</v>
      </c>
      <c r="D490" s="29" t="s">
        <v>1253</v>
      </c>
      <c r="E490" s="28" t="s">
        <v>230</v>
      </c>
      <c r="F490" s="30">
        <v>657.22</v>
      </c>
      <c r="G490" s="31"/>
      <c r="H490" s="31">
        <f t="shared" ref="H490:H492" si="57">(G490*F490)</f>
        <v>0</v>
      </c>
      <c r="I490" s="19"/>
    </row>
    <row r="491" spans="1:9" ht="26.1" customHeight="1" x14ac:dyDescent="0.2">
      <c r="A491" s="28" t="s">
        <v>1254</v>
      </c>
      <c r="B491" s="28" t="s">
        <v>1255</v>
      </c>
      <c r="C491" s="28" t="s">
        <v>31</v>
      </c>
      <c r="D491" s="29" t="s">
        <v>1256</v>
      </c>
      <c r="E491" s="28" t="s">
        <v>59</v>
      </c>
      <c r="F491" s="30">
        <v>17</v>
      </c>
      <c r="G491" s="31"/>
      <c r="H491" s="31">
        <f t="shared" si="57"/>
        <v>0</v>
      </c>
    </row>
    <row r="492" spans="1:9" ht="26.1" customHeight="1" x14ac:dyDescent="0.2">
      <c r="A492" s="28" t="s">
        <v>1257</v>
      </c>
      <c r="B492" s="28" t="s">
        <v>1258</v>
      </c>
      <c r="C492" s="28" t="s">
        <v>31</v>
      </c>
      <c r="D492" s="29" t="s">
        <v>1259</v>
      </c>
      <c r="E492" s="28" t="s">
        <v>43</v>
      </c>
      <c r="F492" s="30">
        <v>150</v>
      </c>
      <c r="G492" s="31"/>
      <c r="H492" s="31">
        <f t="shared" si="57"/>
        <v>0</v>
      </c>
    </row>
    <row r="493" spans="1:9" ht="24" customHeight="1" x14ac:dyDescent="0.2">
      <c r="A493" s="24" t="s">
        <v>1260</v>
      </c>
      <c r="B493" s="24"/>
      <c r="C493" s="24"/>
      <c r="D493" s="25" t="s">
        <v>1261</v>
      </c>
      <c r="E493" s="25"/>
      <c r="F493" s="26"/>
      <c r="G493" s="25"/>
      <c r="H493" s="27">
        <f>H494</f>
        <v>0</v>
      </c>
    </row>
    <row r="494" spans="1:9" ht="24" customHeight="1" x14ac:dyDescent="0.2">
      <c r="A494" s="28" t="s">
        <v>1262</v>
      </c>
      <c r="B494" s="28" t="s">
        <v>1263</v>
      </c>
      <c r="C494" s="28" t="s">
        <v>31</v>
      </c>
      <c r="D494" s="32" t="s">
        <v>1261</v>
      </c>
      <c r="E494" s="28" t="s">
        <v>59</v>
      </c>
      <c r="F494" s="30">
        <v>1</v>
      </c>
      <c r="G494" s="31"/>
      <c r="H494" s="31">
        <f>(G494*F494)</f>
        <v>0</v>
      </c>
    </row>
    <row r="495" spans="1:9" ht="24" customHeight="1" x14ac:dyDescent="0.2">
      <c r="A495" s="24" t="s">
        <v>1264</v>
      </c>
      <c r="B495" s="24"/>
      <c r="C495" s="24"/>
      <c r="D495" s="25" t="s">
        <v>1265</v>
      </c>
      <c r="E495" s="25"/>
      <c r="F495" s="26"/>
      <c r="G495" s="25"/>
      <c r="H495" s="27">
        <f>H496</f>
        <v>0</v>
      </c>
    </row>
    <row r="496" spans="1:9" ht="24" customHeight="1" x14ac:dyDescent="0.2">
      <c r="A496" s="28" t="s">
        <v>1266</v>
      </c>
      <c r="B496" s="28" t="s">
        <v>1267</v>
      </c>
      <c r="C496" s="28" t="s">
        <v>31</v>
      </c>
      <c r="D496" s="29" t="s">
        <v>1268</v>
      </c>
      <c r="E496" s="28" t="s">
        <v>59</v>
      </c>
      <c r="F496" s="30">
        <v>1</v>
      </c>
      <c r="G496" s="31"/>
      <c r="H496" s="31">
        <f>(G496*F496)</f>
        <v>0</v>
      </c>
    </row>
    <row r="497" spans="1:9" x14ac:dyDescent="0.2">
      <c r="A497" s="34"/>
      <c r="B497" s="34"/>
      <c r="C497" s="34"/>
      <c r="D497" s="34"/>
      <c r="E497" s="34"/>
      <c r="F497" s="34"/>
      <c r="G497" s="34"/>
      <c r="H497" s="34"/>
    </row>
    <row r="498" spans="1:9" ht="21" customHeight="1" x14ac:dyDescent="0.2">
      <c r="A498" s="97"/>
      <c r="B498" s="97"/>
      <c r="C498" s="97"/>
      <c r="D498" s="41"/>
      <c r="E498" s="42"/>
      <c r="F498" s="98" t="s">
        <v>1291</v>
      </c>
      <c r="G498" s="99"/>
      <c r="H498" s="43">
        <f>+H8+H20+H30+H38+H65+H68+H79+H112+H153+H157+H180+H194+H207+H427+H459+H473+H477+H488</f>
        <v>0</v>
      </c>
    </row>
    <row r="499" spans="1:9" ht="12.75" customHeight="1" x14ac:dyDescent="0.2">
      <c r="A499" s="93"/>
      <c r="B499" s="93"/>
      <c r="C499" s="93"/>
      <c r="D499" s="7"/>
      <c r="E499" s="8"/>
      <c r="F499" s="4"/>
      <c r="G499" s="9"/>
      <c r="H499" s="10"/>
    </row>
    <row r="500" spans="1:9" ht="12.75" customHeight="1" x14ac:dyDescent="0.2">
      <c r="A500" s="93"/>
      <c r="B500" s="93"/>
      <c r="C500" s="93"/>
      <c r="D500" s="7"/>
      <c r="E500" s="8"/>
      <c r="F500" s="4"/>
      <c r="G500" s="9"/>
      <c r="H500" s="11"/>
      <c r="I500" s="20"/>
    </row>
    <row r="501" spans="1:9" ht="60" customHeight="1" x14ac:dyDescent="0.2">
      <c r="A501" s="13"/>
      <c r="B501" s="13"/>
      <c r="C501" s="13"/>
      <c r="D501" s="13"/>
      <c r="E501" s="13"/>
      <c r="F501" s="13"/>
      <c r="G501" s="13"/>
      <c r="H501" s="13"/>
    </row>
  </sheetData>
  <mergeCells count="8">
    <mergeCell ref="A2:H2"/>
    <mergeCell ref="A498:C498"/>
    <mergeCell ref="F498:G498"/>
    <mergeCell ref="A499:C499"/>
    <mergeCell ref="A500:C500"/>
    <mergeCell ref="B4:D4"/>
    <mergeCell ref="E5:G5"/>
    <mergeCell ref="E4:F4"/>
  </mergeCells>
  <printOptions horizontalCentered="1"/>
  <pageMargins left="0.51181102362204722" right="0.51181102362204722" top="0.59055118110236227" bottom="0.39370078740157483" header="0.31496062992125984" footer="0.31496062992125984"/>
  <pageSetup paperSize="9" scale="69" fitToHeight="0" orientation="landscape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</vt:lpstr>
      <vt:lpstr>Orçam. Licitação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cp:lastPrinted>2023-07-18T21:52:21Z</cp:lastPrinted>
  <dcterms:created xsi:type="dcterms:W3CDTF">2023-07-14T16:50:31Z</dcterms:created>
  <dcterms:modified xsi:type="dcterms:W3CDTF">2023-08-08T16:57:13Z</dcterms:modified>
</cp:coreProperties>
</file>